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南昌分厂" sheetId="1" r:id="rId1"/>
    <sheet name="昆明分厂" sheetId="2" r:id="rId2"/>
    <sheet name="桂林分厂" sheetId="4" r:id="rId3"/>
    <sheet name="东莞分厂" sheetId="7" r:id="rId4"/>
    <sheet name="长沙分厂" sheetId="9" r:id="rId5"/>
    <sheet name="西安分厂" sheetId="10" r:id="rId6"/>
    <sheet name="桐乡分厂" sheetId="11" r:id="rId7"/>
    <sheet name="武汉分厂" sheetId="12" r:id="rId8"/>
    <sheet name="临沂分厂" sheetId="13" r:id="rId9"/>
    <sheet name="重庆分厂" sheetId="14" r:id="rId10"/>
    <sheet name="襄阳分厂" sheetId="15" r:id="rId11"/>
    <sheet name="镇江分厂" sheetId="16" r:id="rId12"/>
    <sheet name="送货地址" sheetId="18" r:id="rId13"/>
  </sheets>
  <definedNames>
    <definedName name="_xlnm._FilterDatabase" localSheetId="3" hidden="1">东莞分厂!$A$1:$G$69</definedName>
    <definedName name="_xlnm._FilterDatabase" localSheetId="4" hidden="1">长沙分厂!$C:$C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<sst xmlns="http://schemas.openxmlformats.org/spreadsheetml/2006/main" count="1321" uniqueCount="439">
  <si>
    <t>南昌分厂杨木胶合板月需求预测</t>
  </si>
  <si>
    <t>品名</t>
  </si>
  <si>
    <t>料号</t>
  </si>
  <si>
    <t>规格</t>
  </si>
  <si>
    <t>单位</t>
  </si>
  <si>
    <t>预估月需求量</t>
  </si>
  <si>
    <t>质量要求</t>
  </si>
  <si>
    <t>备注</t>
  </si>
  <si>
    <t>含税含运价</t>
  </si>
  <si>
    <t>杨木板</t>
  </si>
  <si>
    <t>B010201006</t>
  </si>
  <si>
    <t>1220*2440*14</t>
  </si>
  <si>
    <t>张</t>
  </si>
  <si>
    <t>厚度：单卡13MM。质量要求：不允许开裂，分层，发黑，漏空。</t>
  </si>
  <si>
    <t>一定要开条</t>
  </si>
  <si>
    <t>B010102023</t>
  </si>
  <si>
    <t>1220*2440*8</t>
  </si>
  <si>
    <t>厚度：单卡7.5MM。质量要求：不允许开裂，分层，发黑，漏空，弯曲，变形。</t>
  </si>
  <si>
    <t>定尺杨木板</t>
  </si>
  <si>
    <t>B010201074</t>
  </si>
  <si>
    <t>2240*822*8</t>
  </si>
  <si>
    <t>一定要杨木</t>
  </si>
  <si>
    <t>B010102178</t>
  </si>
  <si>
    <t>1546*822*8</t>
  </si>
  <si>
    <t>B010201075</t>
  </si>
  <si>
    <t>1426*822*8</t>
  </si>
  <si>
    <t>厚度检测标准Tips
1、通量检测标准：对一组板，采用卷尺等对一组板每一面的厚度卡3-4个点，取平均值作为最终检测结果；
2、单卡检测：采用游标卡尺、千分尺等对单张胶合板每一面的厚度卡3-4个点，取平均值作为最终厚度。</t>
  </si>
  <si>
    <t>说明：</t>
  </si>
  <si>
    <t>1.所有物料不允许报涨价,报涨价视为放弃本次报价资格;</t>
  </si>
  <si>
    <t>2.单价为含13%增值税含运价格;</t>
  </si>
  <si>
    <t>3.付款方式:票后月结30天;</t>
  </si>
  <si>
    <t>4.中标后不能以不能提供满足我们需求的产品而拒绝供货</t>
  </si>
  <si>
    <t>5.光板 要能做到顺向开条</t>
  </si>
  <si>
    <t>6.质量要求参照检验规范。</t>
  </si>
  <si>
    <t>7.需求为预估需求,实际以下单为准.</t>
  </si>
  <si>
    <t>8.物料均应满足（EU）2015/863 环保标准, 卤素、包装指令、甲醛检测值符合环保要求</t>
  </si>
  <si>
    <t>9.甲醛报告要按欧规标准检测，各供应商要增加测试报告，（胶合强度）胶合板不限定规格，（静曲强度）顺纹横纹，（弹性模量）顺纹横纹（限定规格）ROHS、卤素、VOC、甲醛、包装指令、SVHC， 含中英文版</t>
  </si>
  <si>
    <t>10.我司只认可，SGS，CTI，谱尼这三家检测结构的报告</t>
  </si>
  <si>
    <t>昆明分厂杨木胶合板月需求预测</t>
  </si>
  <si>
    <t>B010102042</t>
  </si>
  <si>
    <t>1220*2440*15</t>
  </si>
  <si>
    <t>厚度：14MM以上。质量要求：不允许开裂，分层，发黑，空洞。材质一定要开条</t>
  </si>
  <si>
    <t>B010102074</t>
  </si>
  <si>
    <t>1220*2100*10</t>
  </si>
  <si>
    <t>厚度：9.2MM以上。质量要求：不允许开裂，分层，发黑，空洞。材质一定要开条</t>
  </si>
  <si>
    <t>桂林分厂杨木胶合板月需求预测</t>
  </si>
  <si>
    <t>物料编码</t>
  </si>
  <si>
    <t>B010102011</t>
  </si>
  <si>
    <t>17厘普通杨木板</t>
  </si>
  <si>
    <t>1220*2440*17</t>
  </si>
  <si>
    <t>厚度：单卡16MM.质量要求：不允许开裂，分层，发黑，发霉，空洞，材质一定要开条</t>
  </si>
  <si>
    <t>B010301006</t>
  </si>
  <si>
    <t>13厘杨木胶合板</t>
  </si>
  <si>
    <t>1220*2440*13</t>
  </si>
  <si>
    <t>厚度：单卡12MM.质量要求：不允许开裂，分层，发黑，发霉，空洞，材质一定要开条</t>
  </si>
  <si>
    <t>B010301009</t>
  </si>
  <si>
    <t>9厘杨木胶合板/规格板</t>
  </si>
  <si>
    <t>800*2420*9</t>
  </si>
  <si>
    <t>厚度：单卡8.2MM.质量要求：不允许开裂，分层，发黑，发霉，空洞，材质一定要开条</t>
  </si>
  <si>
    <t>东莞分厂杨木胶合板月用量需求</t>
  </si>
  <si>
    <t>厚度：单卡8.2MM以上，不允许有褶皱，高低不平、空洞，分层，开胶，脱皮</t>
  </si>
  <si>
    <t>杨木</t>
  </si>
  <si>
    <t>B010301003</t>
  </si>
  <si>
    <t>1220*1950*15</t>
  </si>
  <si>
    <t>厚度：单卡14MM以上，不允许有褶皱，高低不平、空洞，分层，开胶，脱皮</t>
  </si>
  <si>
    <t>B010301004</t>
  </si>
  <si>
    <t>1220*2250*15</t>
  </si>
  <si>
    <t>B010102172</t>
  </si>
  <si>
    <t>2160*950*10</t>
  </si>
  <si>
    <t>厚度：单卡9.2MM以上，不允许有褶皱，高低不平、空洞，分层，开胶，脱皮</t>
  </si>
  <si>
    <t>B010104044</t>
  </si>
  <si>
    <t>2160*1220*10</t>
  </si>
  <si>
    <t>B010102176</t>
  </si>
  <si>
    <t>2100*1620*10</t>
  </si>
  <si>
    <t>B010102174</t>
  </si>
  <si>
    <t>2280*1480*10</t>
  </si>
  <si>
    <t>B010102175</t>
  </si>
  <si>
    <t>2030*1300*10</t>
  </si>
  <si>
    <t>B010102037</t>
  </si>
  <si>
    <t>1140*1480*10</t>
  </si>
  <si>
    <t>B010102116</t>
  </si>
  <si>
    <t>1140*1480*17</t>
  </si>
  <si>
    <t>厚度：单卡16MM以上，不允许有褶皱，高低不平、空洞，分层，开胶，脱皮</t>
  </si>
  <si>
    <t>B010102056</t>
  </si>
  <si>
    <t>1140*1600*17</t>
  </si>
  <si>
    <t>B010102090</t>
  </si>
  <si>
    <t>2280*1480*17</t>
  </si>
  <si>
    <t>B010102117</t>
  </si>
  <si>
    <t>2280*1600*17</t>
  </si>
  <si>
    <t>B010104013</t>
  </si>
  <si>
    <t>LVL杨木开条板</t>
  </si>
  <si>
    <t>1960*78*40</t>
  </si>
  <si>
    <t>条</t>
  </si>
  <si>
    <t>厚度：单卡39MM以上，不允许有褶皱，高低不平、空洞，分层，开胶，脱皮</t>
  </si>
  <si>
    <t>B010104107</t>
  </si>
  <si>
    <t>1600*40*78</t>
  </si>
  <si>
    <t>厚度：单卡77MM以上，不允许有褶皱，高低不平、空洞，分层，开胶，脱皮</t>
  </si>
  <si>
    <t>B010104038</t>
  </si>
  <si>
    <t>1480*78*40</t>
  </si>
  <si>
    <t>B010104025</t>
  </si>
  <si>
    <t>1200*40*40</t>
  </si>
  <si>
    <t>B010104006</t>
  </si>
  <si>
    <t>2200*40*40</t>
  </si>
  <si>
    <t>B010104005</t>
  </si>
  <si>
    <t>1430*40*30</t>
  </si>
  <si>
    <t>厚度：单卡29MM以上，不允许有褶皱，高低不平、空洞，分层，开胶，脱皮</t>
  </si>
  <si>
    <t>B010104050</t>
  </si>
  <si>
    <t>1400*30*40</t>
  </si>
  <si>
    <t>B010104053</t>
  </si>
  <si>
    <t>2244*80*18</t>
  </si>
  <si>
    <t>厚度：单卡17MM以上，不允许有褶皱，高低不平、空洞，分层，开胶，脱皮</t>
  </si>
  <si>
    <t>B010104073</t>
  </si>
  <si>
    <t>1408*80*18</t>
  </si>
  <si>
    <t>B010104113</t>
  </si>
  <si>
    <t>1628*80*18</t>
  </si>
  <si>
    <t>B010104059</t>
  </si>
  <si>
    <t>1528*80*18</t>
  </si>
  <si>
    <t>B010104058</t>
  </si>
  <si>
    <t>1600*80*18</t>
  </si>
  <si>
    <t>B010104112</t>
  </si>
  <si>
    <t>1700*80*18</t>
  </si>
  <si>
    <t>B010104054</t>
  </si>
  <si>
    <t>1480*80*18</t>
  </si>
  <si>
    <t>B010104152</t>
  </si>
  <si>
    <t>859*80*18</t>
  </si>
  <si>
    <t>B010104159</t>
  </si>
  <si>
    <t>1190*80*18</t>
  </si>
  <si>
    <t>B010104132</t>
  </si>
  <si>
    <t>1100*80*18</t>
  </si>
  <si>
    <t>B010104091</t>
  </si>
  <si>
    <t>763*80*18</t>
  </si>
  <si>
    <t>B010104090</t>
  </si>
  <si>
    <t>689*80*18</t>
  </si>
  <si>
    <t>B010104078</t>
  </si>
  <si>
    <t>706*80*18</t>
  </si>
  <si>
    <t>B010104066</t>
  </si>
  <si>
    <t>530*80*18</t>
  </si>
  <si>
    <t>B010104157</t>
  </si>
  <si>
    <t>670*80*18</t>
  </si>
  <si>
    <t>B010104097</t>
  </si>
  <si>
    <t>612*80*18</t>
  </si>
  <si>
    <t>B010104095</t>
  </si>
  <si>
    <t>812*80*18</t>
  </si>
  <si>
    <t>B010104092</t>
  </si>
  <si>
    <t>1232*80*18</t>
  </si>
  <si>
    <t>B010104126</t>
  </si>
  <si>
    <t>932*80*18</t>
  </si>
  <si>
    <t>B010104098</t>
  </si>
  <si>
    <t>1444*70*50</t>
  </si>
  <si>
    <t>厚度：单卡49MM以上，不允许有褶皱，高低不平、空洞，分层，开胶，脱皮</t>
  </si>
  <si>
    <t>B010104111</t>
  </si>
  <si>
    <t>1664*70*50</t>
  </si>
  <si>
    <t>B010104069</t>
  </si>
  <si>
    <t>1564*70*50</t>
  </si>
  <si>
    <t>B010104164</t>
  </si>
  <si>
    <t>795*80*18</t>
  </si>
  <si>
    <t>B010104096</t>
  </si>
  <si>
    <t>526*80*18</t>
  </si>
  <si>
    <t>B010104037</t>
  </si>
  <si>
    <t>1220*52*52</t>
  </si>
  <si>
    <t>厚度：单卡51MM以上，不允许有褶皱，高低不平、空洞，分层，开胶，脱皮</t>
  </si>
  <si>
    <t>B010104031</t>
  </si>
  <si>
    <t>1210*75*50</t>
  </si>
  <si>
    <t>B010201008</t>
  </si>
  <si>
    <t>15厘普通杨木板</t>
  </si>
  <si>
    <t>B010301033</t>
  </si>
  <si>
    <t>6厘KJM贴面胶合板</t>
  </si>
  <si>
    <t>1220*2440*6/单贴面</t>
  </si>
  <si>
    <t>厚度：单卡5.5MM以上，不允许有脏污、霉点、虫孔、鼓包、分层、开胶、起皮起皱，凹凸不平，影响丝印等情况</t>
  </si>
  <si>
    <t>一/二次成型</t>
  </si>
  <si>
    <t>B010301030</t>
  </si>
  <si>
    <t>8厘KJM贴面胶合板</t>
  </si>
  <si>
    <t>厚度：单卡7.2MM以上，不允许有脏污、霉点、虫孔、鼓包、分层、开胶、起皮起皱，凹凸不平，影响丝印等情况</t>
  </si>
  <si>
    <t>B010301031</t>
  </si>
  <si>
    <t>12厘KJM贴面胶合板</t>
  </si>
  <si>
    <t>1220*2440*12单贴</t>
  </si>
  <si>
    <t>厚度：单卡11.2MM以上，不允许有脏污、霉点、虫孔、鼓包、分层、开胶、起皮起皱，凹凸不平，影响丝印等情况</t>
  </si>
  <si>
    <t>B010301026</t>
  </si>
  <si>
    <t>12厘单贴漂白面胶合板</t>
  </si>
  <si>
    <t>1220*2440*12</t>
  </si>
  <si>
    <t>B010301032</t>
  </si>
  <si>
    <t>8.5厘KJM贴面胶合板</t>
  </si>
  <si>
    <t>1220*2440*8.5单贴（需足7.5厘）</t>
  </si>
  <si>
    <t>厚度：单卡7.5MM以上，不允许有脏污、霉点、虫孔、鼓包、分层、开胶、起皮起皱，凹凸不平，影响丝印等情况</t>
  </si>
  <si>
    <t>B010301046</t>
  </si>
  <si>
    <t>9厘KJM贴面胶合板</t>
  </si>
  <si>
    <t>1220*2440*9/单贴面/足8.5厘</t>
  </si>
  <si>
    <t>厚度：单卡8.5MM以上，不允许有脏污、霉点、虫孔、鼓包、分层、开胶、起皮起皱，凹凸不平，影响丝印等情况</t>
  </si>
  <si>
    <t>B010201023</t>
  </si>
  <si>
    <t>8厘胶合板</t>
  </si>
  <si>
    <t>厚度：单卡7.2MM以上，不允许有褶皱，高低不平、空洞，分层，开胶，脱皮</t>
  </si>
  <si>
    <t>B010201009</t>
  </si>
  <si>
    <t>18厘胶合板</t>
  </si>
  <si>
    <t>1220*2440*18</t>
  </si>
  <si>
    <t>B010201004</t>
  </si>
  <si>
    <t>12厘胶合板</t>
  </si>
  <si>
    <t>厚度：单卡11.2MM以上，不允许有褶皱，高低不平、空洞，分层，开胶，脱皮</t>
  </si>
  <si>
    <t>14厘胶合板</t>
  </si>
  <si>
    <t>厚度：单卡13MM以上，不允许有褶皱，高低不平、空洞，分层，开胶，脱皮</t>
  </si>
  <si>
    <t>B010201001</t>
  </si>
  <si>
    <t>6厘胶合板</t>
  </si>
  <si>
    <t>1220*2440*6</t>
  </si>
  <si>
    <t>厚度：单卡5.5MM以上，不允许有褶皱，高低不平、空洞，分层，开胶，脱皮</t>
  </si>
  <si>
    <t>B010102103</t>
  </si>
  <si>
    <t>12厘普通杨木规格板</t>
  </si>
  <si>
    <t>1130*120*12</t>
  </si>
  <si>
    <t>B010102065</t>
  </si>
  <si>
    <t>9厘普通杨木规格板</t>
  </si>
  <si>
    <t>1404*1143*9</t>
  </si>
  <si>
    <t>B010102066</t>
  </si>
  <si>
    <t>1400*599*9</t>
  </si>
  <si>
    <t>B010102067</t>
  </si>
  <si>
    <t>1124*599*9</t>
  </si>
  <si>
    <t>B010102064</t>
  </si>
  <si>
    <t>1404*1143*12</t>
  </si>
  <si>
    <t>B010301048</t>
  </si>
  <si>
    <t>8厘KJM贴面胶合规格板</t>
  </si>
  <si>
    <t>1964*1284*8</t>
  </si>
  <si>
    <t>厚度：单卡7.5MM以上，不允许有褶皱，高低不平、空洞，分层，开胶，脱皮</t>
  </si>
  <si>
    <t>B010301049</t>
  </si>
  <si>
    <t>1220*1960*8</t>
  </si>
  <si>
    <t>B010301050</t>
  </si>
  <si>
    <t>1220*1276*8</t>
  </si>
  <si>
    <t>长沙分厂杨木胶合板月用量需求</t>
  </si>
  <si>
    <t>单卡15.8mm以上，四周不补灰、无分层、表面不能有树结空洞，材质一定要开条</t>
  </si>
  <si>
    <t>单卡14mm以上，四周不补灰、无分层、表面不能有树结空洞，材质一定要开条</t>
  </si>
  <si>
    <t>14厘普通杨木板</t>
  </si>
  <si>
    <t>B010102010</t>
  </si>
  <si>
    <t>单卡13.2mm以上，四周不补灰、无分层、表面不能有树结空洞，材质一定要开条</t>
  </si>
  <si>
    <t>10厘普通杨木板</t>
  </si>
  <si>
    <t>B010102012</t>
  </si>
  <si>
    <t>1220*2440*10</t>
  </si>
  <si>
    <t>单卡9mm以上，四周不补灰、无分层、表面不能有树结空洞，材质一定要开条</t>
  </si>
  <si>
    <t>9厘普通杨木板</t>
  </si>
  <si>
    <t>B010102002</t>
  </si>
  <si>
    <t>1220*2440*9</t>
  </si>
  <si>
    <t>单卡8mm以上，四周不补灰、无分层、无缺料、表面不能有树结空洞，材质一定要开条</t>
  </si>
  <si>
    <t>10厘普通杨木规格板</t>
  </si>
  <si>
    <t>B010102045</t>
  </si>
  <si>
    <t>2420*800*10</t>
  </si>
  <si>
    <t>单卡9.2mm以上，四周不补灰、无分层、无缺料、无霉斑</t>
  </si>
  <si>
    <t>B010102109</t>
  </si>
  <si>
    <t>17厘普通杨木规格板</t>
  </si>
  <si>
    <t>单卡16mm以上，四周不补灰、无分层、无缺料、无霉斑</t>
  </si>
  <si>
    <t>B010102021</t>
  </si>
  <si>
    <t>1480*1140*17</t>
  </si>
  <si>
    <t>单卡7.5mm以上，四周不补灰、无分层、无缺料、无霉斑、表面不能有树结空洞，材质一定要开条</t>
  </si>
  <si>
    <t>单卡5.5mm以上，四周不补灰、无分层、无缺料、无霉斑、表面不能有树结空洞，材质一定要开条</t>
  </si>
  <si>
    <t>单卡11.2mm以上，四周不补灰、无分层、无缺料、无霉斑、表面不能有树结空洞，材质一定要开条</t>
  </si>
  <si>
    <t>西安分厂杨木胶合板月用量需求</t>
  </si>
  <si>
    <t>科技木贴面板</t>
  </si>
  <si>
    <t>杨木光板</t>
  </si>
  <si>
    <t>B010102107</t>
  </si>
  <si>
    <t>1220*2440*5</t>
  </si>
  <si>
    <t>厚度：单卡5MM以上，不允许有脏污、霉点、虫孔、鼓包、分层、开胶、起皮起皱，凹凸不平</t>
  </si>
  <si>
    <t>B010102026</t>
  </si>
  <si>
    <t>厚度：单卡5.5MM以上，不允许有脏污、霉点、虫孔、鼓包、分层、开胶、起皮起皱，凹凸不平</t>
  </si>
  <si>
    <t>厚度：单卡7.5MM以上，不允许有脏污、霉点、虫孔、鼓包、分层、开胶、起皮起皱，凹凸不平</t>
  </si>
  <si>
    <t>厚度：单卡8.2MM以上，不允许有脏污、霉点、虫孔、鼓包、分层、开胶、起皮起皱，凹凸不平</t>
  </si>
  <si>
    <t>B010201003</t>
  </si>
  <si>
    <t>1220*2440*11</t>
  </si>
  <si>
    <t>厚度：单卡10.2MM以上，不允许有脏污、霉点、虫孔、鼓包、分层、开胶、起皮起皱，凹凸不平</t>
  </si>
  <si>
    <t>B010102017</t>
  </si>
  <si>
    <t>厚度：单卡11.2MM以上，不允许有脏污、霉点、虫孔、鼓包、分层、开胶、起皮起皱，凹凸不平</t>
  </si>
  <si>
    <t>厚度：单卡13MM以上，不允许有脏污、霉点、虫孔、鼓包、分层、开胶、起皮起皱，凹凸不平，要开条</t>
  </si>
  <si>
    <t>厚度：单卡14MM以上，不允许有脏污、霉点、虫孔、鼓包、分层、开胶、起皮起皱，凹凸不平</t>
  </si>
  <si>
    <t>厚度：单卡16MM以上，不允许有脏污、霉点、虫孔、鼓包、分层、开胶、起皮起皱，凹凸不平，要开条</t>
  </si>
  <si>
    <t>B010102014</t>
  </si>
  <si>
    <t>厚度：单卡17MM以上，不允许有脏污、霉点、虫孔、鼓包、分层、开胶、起皮起皱，凹凸不平</t>
  </si>
  <si>
    <t>定尺板</t>
  </si>
  <si>
    <t>B010301063</t>
  </si>
  <si>
    <r>
      <rPr>
        <sz val="12"/>
        <color theme="1"/>
        <rFont val="宋体"/>
        <charset val="134"/>
      </rPr>
      <t>1200</t>
    </r>
    <r>
      <rPr>
        <sz val="12"/>
        <color theme="1"/>
        <rFont val="宋体"/>
        <charset val="134"/>
      </rPr>
      <t>*</t>
    </r>
    <r>
      <rPr>
        <sz val="12"/>
        <color theme="1"/>
        <rFont val="宋体"/>
        <charset val="134"/>
      </rPr>
      <t>105</t>
    </r>
    <r>
      <rPr>
        <sz val="12"/>
        <color theme="1"/>
        <rFont val="宋体"/>
        <charset val="134"/>
      </rPr>
      <t>0*</t>
    </r>
    <r>
      <rPr>
        <sz val="12"/>
        <color theme="1"/>
        <rFont val="宋体"/>
        <charset val="134"/>
      </rPr>
      <t>9</t>
    </r>
  </si>
  <si>
    <t>厚度：单卡9.2MM以上，不允许有脏污、霉点、虫孔、鼓包、分层、开胶、起皮起皱，凹凸不平</t>
  </si>
  <si>
    <t>B010102048</t>
  </si>
  <si>
    <r>
      <rPr>
        <sz val="12"/>
        <color theme="1"/>
        <rFont val="宋体"/>
        <charset val="134"/>
      </rPr>
      <t>2010</t>
    </r>
    <r>
      <rPr>
        <sz val="12"/>
        <color theme="1"/>
        <rFont val="宋体"/>
        <charset val="134"/>
      </rPr>
      <t>*</t>
    </r>
    <r>
      <rPr>
        <sz val="12"/>
        <color theme="1"/>
        <rFont val="宋体"/>
        <charset val="134"/>
      </rPr>
      <t>120</t>
    </r>
    <r>
      <rPr>
        <sz val="12"/>
        <color theme="1"/>
        <rFont val="宋体"/>
        <charset val="134"/>
      </rPr>
      <t>0*1</t>
    </r>
    <r>
      <rPr>
        <sz val="12"/>
        <color theme="1"/>
        <rFont val="宋体"/>
        <charset val="134"/>
      </rPr>
      <t>1</t>
    </r>
  </si>
  <si>
    <t>1464*814*12</t>
  </si>
  <si>
    <t>B010102179</t>
  </si>
  <si>
    <t>2200*1500*14</t>
  </si>
  <si>
    <t>厚度：单卡13MM以上，不允许有脏污、霉点、虫孔、鼓包、分层、开胶、起皮起皱，凹凸不平</t>
  </si>
  <si>
    <t>B010102022</t>
  </si>
  <si>
    <t>1320*920*14</t>
  </si>
  <si>
    <t>厚度：单卡16MM以上，不允许有脏污、霉点、虫孔、鼓包、分层、开胶、起皮起皱，凹凸不平</t>
  </si>
  <si>
    <r>
      <rPr>
        <sz val="12"/>
        <color theme="1"/>
        <rFont val="宋体"/>
        <charset val="134"/>
      </rPr>
      <t>2280*11</t>
    </r>
    <r>
      <rPr>
        <sz val="12"/>
        <color theme="1"/>
        <rFont val="宋体"/>
        <charset val="134"/>
      </rPr>
      <t>80*17</t>
    </r>
  </si>
  <si>
    <r>
      <rPr>
        <sz val="12"/>
        <color theme="1"/>
        <rFont val="宋体"/>
        <charset val="134"/>
      </rPr>
      <t>1140</t>
    </r>
    <r>
      <rPr>
        <sz val="12"/>
        <color theme="1"/>
        <rFont val="宋体"/>
        <charset val="134"/>
      </rPr>
      <t>*1480*17</t>
    </r>
  </si>
  <si>
    <t xml:space="preserve"> </t>
  </si>
  <si>
    <t>2330*1455*17</t>
  </si>
  <si>
    <t>桐乡分厂杨木胶合板月需求预测</t>
  </si>
  <si>
    <t>名称</t>
  </si>
  <si>
    <t>2440*1220*6</t>
  </si>
  <si>
    <t>厚度：5.5MM以上。质量要求：不允许开裂，分层，发黑，空洞。材质一定要开条</t>
  </si>
  <si>
    <t>2440*1220*8</t>
  </si>
  <si>
    <t>厚度：7.5MM以上。质量要求：不允许开裂，分层，发黑，空洞。材质一定要开条</t>
  </si>
  <si>
    <t>2440*1220*9</t>
  </si>
  <si>
    <t>厚度：8.5MM以上。质量要求：不允许开裂，分层，发黑，空洞。材质一定要开条</t>
  </si>
  <si>
    <t>2440*1220*12</t>
  </si>
  <si>
    <t>厚度：11.5MM以上。质量要求：不允许开裂，分层，发黑，空洞。材质一定要开条</t>
  </si>
  <si>
    <t>8厘普通杨木板</t>
  </si>
  <si>
    <t>12厘普通杨木板</t>
  </si>
  <si>
    <t>2440*1220*14</t>
  </si>
  <si>
    <t>厚度：13MM以上。质量要求：不允许开裂，分层，发黑，空洞。材质一定要开条</t>
  </si>
  <si>
    <t>2440*1220*17</t>
  </si>
  <si>
    <t>厚度：16MM以上。质量要求：不允许开裂，分层，发黑，空洞。材质一定要开条</t>
  </si>
  <si>
    <t>武汉分厂杨木胶合板月需求预测</t>
  </si>
  <si>
    <t>材料名称</t>
  </si>
  <si>
    <t>尺寸</t>
  </si>
  <si>
    <t>B010102102</t>
  </si>
  <si>
    <t>1250*885*12</t>
  </si>
  <si>
    <t>厚度：单卡11.5MM以上。质量要求：不允许开裂，开胶分层，发黑，空洞。材质一定要开条</t>
  </si>
  <si>
    <t>16厘贴面胶合规格板</t>
  </si>
  <si>
    <t>B010201083</t>
  </si>
  <si>
    <t>1250*90*16</t>
  </si>
  <si>
    <t>厚度：单卡15.5MM以上。质量要求：不允许开裂，开胶分层，发黑，空洞。材质一定要开条</t>
  </si>
  <si>
    <t>B010201085</t>
  </si>
  <si>
    <t>304*90*16</t>
  </si>
  <si>
    <t>12厘贴面胶合规格板</t>
  </si>
  <si>
    <t>B010201082</t>
  </si>
  <si>
    <t>1240*90*12</t>
  </si>
  <si>
    <t>B010201084</t>
  </si>
  <si>
    <t>875*90*16</t>
  </si>
  <si>
    <t>B010201087</t>
  </si>
  <si>
    <t>920*60*16</t>
  </si>
  <si>
    <t>B010201086</t>
  </si>
  <si>
    <t>1250*60*16</t>
  </si>
  <si>
    <t>B010201089</t>
  </si>
  <si>
    <t>853*90*16</t>
  </si>
  <si>
    <t>B010201090</t>
  </si>
  <si>
    <t>345*90*16</t>
  </si>
  <si>
    <t>B010201088</t>
  </si>
  <si>
    <t>1184*90*16</t>
  </si>
  <si>
    <t>8厘普通杨木规格板</t>
  </si>
  <si>
    <t>B010301037</t>
  </si>
  <si>
    <t>1250*885*8</t>
  </si>
  <si>
    <t>厚度：单卡7.5MM以上。质量要求：不允许开裂，开胶分层，发黑，空洞。材质一定要开条</t>
  </si>
  <si>
    <t>临沂分厂杨木胶合板月用量需求</t>
  </si>
  <si>
    <t>编码</t>
  </si>
  <si>
    <t>含税含运价格</t>
  </si>
  <si>
    <t>厚度：单卡7.5MM以上，不允许有褶皱，高低不平、空洞，分层，开胶，脱皮，影响丝印等情况</t>
  </si>
  <si>
    <t>B010102028</t>
  </si>
  <si>
    <t>B010102075</t>
  </si>
  <si>
    <t>1518*1158*8</t>
  </si>
  <si>
    <t>B010301052</t>
  </si>
  <si>
    <t>单科定尺板</t>
  </si>
  <si>
    <t>1498*1138*12</t>
  </si>
  <si>
    <t>1360*820*18</t>
  </si>
  <si>
    <t>B010102137</t>
  </si>
  <si>
    <t>1360*800*18</t>
  </si>
  <si>
    <t>B010102152</t>
  </si>
  <si>
    <t>1405*775*18</t>
  </si>
  <si>
    <t>B010102153</t>
  </si>
  <si>
    <t>1405*830*18</t>
  </si>
  <si>
    <t>B010102032</t>
  </si>
  <si>
    <t>2226*1498*15</t>
  </si>
  <si>
    <t>重庆分厂杨木胶合板月需求预测</t>
  </si>
  <si>
    <t>厚度：11.2MM以上。质量要求：不允许开裂，分层，发黑，空洞。材质一定要开条</t>
  </si>
  <si>
    <t>B010301010</t>
  </si>
  <si>
    <t>B010301019</t>
  </si>
  <si>
    <t>B010301044</t>
  </si>
  <si>
    <t>B010102057</t>
  </si>
  <si>
    <t>1220*2440*22</t>
  </si>
  <si>
    <t>厚度：21MM以上。质量要求：不允许开裂，分层，发黑，空洞。材质一定要开条</t>
  </si>
  <si>
    <t>襄阳分厂杨木胶合板月用量需求</t>
  </si>
  <si>
    <t>物料名称</t>
  </si>
  <si>
    <t>厚度：单卡7.5MM以上，不允许有脏污、霉点、虫孔、鼓包、分层、开胶、起皮起皱，凹凸不平，要开条,影响丝印等情况</t>
  </si>
  <si>
    <t>厚度：单卡11.2MM以上，不允许有脏污、霉点、虫孔、鼓包、分层、开胶、起皮起皱，凹凸不平，要开条,影响丝印等情况</t>
  </si>
  <si>
    <t>厚度：单卡7.5MM以上，不允许有脏污、霉点、虫孔、鼓包、分层、开胶、起皮起皱，凹凸不平，要开条</t>
  </si>
  <si>
    <t>厚度：单卡11.2M以上，不允许有脏污、霉点、虫孔、鼓包、分层、开胶、起皮起皱，凹凸不平，要开条</t>
  </si>
  <si>
    <t>杨木规格板</t>
  </si>
  <si>
    <t>2590*980*9</t>
  </si>
  <si>
    <t>B010102101</t>
  </si>
  <si>
    <t>厚度：单卡8.2MM以上，要求强度韧性好，不允许有脏污、霉点、虫孔、鼓包、分层、开胶、起皮起皱，凹凸不平等情况</t>
  </si>
  <si>
    <t>2590*980*17</t>
  </si>
  <si>
    <t>B010102144</t>
  </si>
  <si>
    <t>厚度：单卡16MM以上，要求强度韧性好，不允许有脏污、霉点、虫孔、鼓包、分层、开胶、起皮起皱，凹凸不平等情况</t>
  </si>
  <si>
    <t>2590*120*17</t>
  </si>
  <si>
    <t>B010102145</t>
  </si>
  <si>
    <t>2590*90*17</t>
  </si>
  <si>
    <t>B010102146</t>
  </si>
  <si>
    <t>2570*100*17</t>
  </si>
  <si>
    <t>B010102147</t>
  </si>
  <si>
    <t>1434*1094*8</t>
  </si>
  <si>
    <t>厚度：单卡7.5MM以上，要求强度韧性好，不允许有脏污、霉点、虫孔、鼓包、分层、开胶、起皮起皱，凹凸不平等情况</t>
  </si>
  <si>
    <t>1414*1074*12</t>
  </si>
  <si>
    <t>厚度：单卡11.2MM以上，要求强度韧性好，不允许有脏污、霉点、虫孔、鼓包、分层、开胶、起皮起皱，凹凸不平等情况</t>
  </si>
  <si>
    <t>镇江分厂杨木胶合板月用量需求</t>
  </si>
  <si>
    <t>6厘普通杨木胶合板</t>
  </si>
  <si>
    <t>厚度：单卡5.5MM以上，不允许有褶皱、高低不平、空洞、分层、开胶、脱皮</t>
  </si>
  <si>
    <t>厚度：单卡7.5MM以上，不允许有褶皱、高低不平、空洞、分层、开胶、脱皮</t>
  </si>
  <si>
    <t>厚度：单卡16MM以上，不允许有褶皱、高低不平、空洞、分层、开胶、脱皮</t>
  </si>
  <si>
    <t>17厘杨木规格板</t>
  </si>
  <si>
    <t>B010102060</t>
  </si>
  <si>
    <t>B010102089</t>
  </si>
  <si>
    <t>2280*100*17</t>
  </si>
  <si>
    <t>B010102088</t>
  </si>
  <si>
    <t>1140*100*17</t>
  </si>
  <si>
    <t>B010102078</t>
  </si>
  <si>
    <t>1220*2160*10</t>
  </si>
  <si>
    <t>厚度：单卡9.2MM以上，不允许有褶皱、高低不平、空洞、分层、开胶、脱皮</t>
  </si>
  <si>
    <t>B010102079</t>
  </si>
  <si>
    <t>950*2160*10</t>
  </si>
  <si>
    <t>B010102080</t>
  </si>
  <si>
    <t>560*2160*10</t>
  </si>
  <si>
    <t>B010102115</t>
  </si>
  <si>
    <t>1220*560*10</t>
  </si>
  <si>
    <t>B010102171</t>
  </si>
  <si>
    <t>2244*1566*16</t>
  </si>
  <si>
    <t>厚度：单卡15MM以上，不允许有褶皱、高低不平、空洞、分层、开胶、脱皮</t>
  </si>
  <si>
    <t>B010102138</t>
  </si>
  <si>
    <t>2244*1444*16</t>
  </si>
  <si>
    <t>N代表长度</t>
  </si>
  <si>
    <t>N*80*18</t>
  </si>
  <si>
    <t>方</t>
  </si>
  <si>
    <t>厚度：单卡17MM以上，不允许有褶皱、高低不平、空洞、分层、开胶、脱皮</t>
  </si>
  <si>
    <t>序号</t>
  </si>
  <si>
    <t>工厂</t>
  </si>
  <si>
    <t>详细地址</t>
  </si>
  <si>
    <t>东莞工厂</t>
  </si>
  <si>
    <t>东莞：广东省东莞市企石镇企桥路726号/东莞市企石镇南坑</t>
  </si>
  <si>
    <t>桂林工厂</t>
  </si>
  <si>
    <t>桂林：桂林市临桂区临桂镇庙头村委会朱家村</t>
  </si>
  <si>
    <t>长沙工厂</t>
  </si>
  <si>
    <t>长沙：湖南省长沙市宁乡市夏铎铺镇香山冲村长沙林格包装材料有限公司(原凯威标化)</t>
  </si>
  <si>
    <t>南昌工厂</t>
  </si>
  <si>
    <t>南昌：南昌市南昌县向塘镇丁新大道田环粮食产业有限公司</t>
  </si>
  <si>
    <t>重庆工厂</t>
  </si>
  <si>
    <t>重庆：重庆北碚区东阳镇磨心坡村</t>
  </si>
  <si>
    <t>昆明工厂</t>
  </si>
  <si>
    <t>昆明：云南省昆明市五华区桃园大村（后续搬迁具体稍有变动）</t>
  </si>
  <si>
    <t>西安工厂</t>
  </si>
  <si>
    <t>西安：西安市长安区沣西新城马王街道办太原村西头</t>
  </si>
  <si>
    <t>襄阳工厂</t>
  </si>
  <si>
    <t>襄阳：湖北省襄阳襄州区富康大道</t>
  </si>
  <si>
    <t>桐乡工厂</t>
  </si>
  <si>
    <t>浙江：浙江省嘉兴桐乡高桥工业区</t>
  </si>
  <si>
    <t>镇江工厂</t>
  </si>
  <si>
    <t>镇江：江苏镇江丹阳市视觉光学（X352北100米）镇江林格包装</t>
  </si>
  <si>
    <t>临沂工厂</t>
  </si>
  <si>
    <t>山东：山东省临沂市郯城县李庄镇</t>
  </si>
  <si>
    <t>武汉工厂</t>
  </si>
  <si>
    <t>武汉：湖北省武汉市东西湖区武汉舜安工贸有限公司(东西湖大道东) 东西湖区东西湖大道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</si>
</sst>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5" fillId="0" borderId="1" xfId="49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51"/>
  <sheetViews>
    <sheetView tabSelected="1" workbookViewId="0">
      <selection activeCell="F5" sqref="F5"/>
    </sheetView>
  </sheetViews>
  <sheetFormatPr defaultColWidth="9" defaultRowHeight="33" customHeight="1"/>
  <cols>
    <col min="1" max="1" width="17.25" style="8" customWidth="1"/>
    <col min="2" max="2" width="17" style="8" customWidth="1"/>
    <col min="3" max="3" width="18.6333333333333" style="8" customWidth="1"/>
    <col min="4" max="4" width="10.6333333333333" style="8" customWidth="1"/>
    <col min="5" max="5" width="16.8916666666667" style="8" customWidth="1"/>
    <col min="6" max="6" width="79.3333333333333" style="7" customWidth="1"/>
    <col min="7" max="7" width="13.6666666666667" style="8" customWidth="1"/>
    <col min="8" max="8" width="17" style="8" customWidth="1"/>
    <col min="9" max="16384" width="9" style="8"/>
  </cols>
  <sheetData>
    <row r="1" s="8" customFormat="1" ht="40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s="7" customFormat="1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8" customFormat="1" customHeight="1" spans="1:8">
      <c r="A3" s="13" t="s">
        <v>9</v>
      </c>
      <c r="B3" s="13" t="s">
        <v>10</v>
      </c>
      <c r="C3" s="12" t="s">
        <v>11</v>
      </c>
      <c r="D3" s="13" t="s">
        <v>12</v>
      </c>
      <c r="E3" s="13">
        <f>800*2.5</f>
        <v>2000</v>
      </c>
      <c r="F3" s="67" t="s">
        <v>13</v>
      </c>
      <c r="G3" s="67" t="s">
        <v>14</v>
      </c>
      <c r="H3" s="68"/>
    </row>
    <row r="4" customHeight="1" spans="1:8">
      <c r="A4" s="13" t="s">
        <v>9</v>
      </c>
      <c r="B4" s="13" t="s">
        <v>15</v>
      </c>
      <c r="C4" s="12" t="s">
        <v>16</v>
      </c>
      <c r="D4" s="13" t="s">
        <v>12</v>
      </c>
      <c r="E4" s="13">
        <f>300*2.5</f>
        <v>750</v>
      </c>
      <c r="F4" s="67" t="s">
        <v>17</v>
      </c>
      <c r="G4" s="67" t="s">
        <v>14</v>
      </c>
      <c r="H4" s="68"/>
    </row>
    <row r="5" customHeight="1" spans="1:8">
      <c r="A5" s="13" t="s">
        <v>18</v>
      </c>
      <c r="B5" s="13" t="s">
        <v>19</v>
      </c>
      <c r="C5" s="12" t="s">
        <v>20</v>
      </c>
      <c r="D5" s="13" t="s">
        <v>12</v>
      </c>
      <c r="E5" s="13">
        <f>700*2.5</f>
        <v>1750</v>
      </c>
      <c r="F5" s="67" t="s">
        <v>17</v>
      </c>
      <c r="G5" s="67" t="s">
        <v>21</v>
      </c>
      <c r="H5" s="68"/>
    </row>
    <row r="6" customHeight="1" spans="1:8">
      <c r="A6" s="13" t="s">
        <v>18</v>
      </c>
      <c r="B6" s="13" t="s">
        <v>22</v>
      </c>
      <c r="C6" s="12" t="s">
        <v>23</v>
      </c>
      <c r="D6" s="13" t="s">
        <v>12</v>
      </c>
      <c r="E6" s="13">
        <f>140*2.5</f>
        <v>350</v>
      </c>
      <c r="F6" s="67" t="s">
        <v>17</v>
      </c>
      <c r="G6" s="67" t="s">
        <v>21</v>
      </c>
      <c r="H6" s="68"/>
    </row>
    <row r="7" customHeight="1" spans="1:8">
      <c r="A7" s="13" t="s">
        <v>18</v>
      </c>
      <c r="B7" s="13" t="s">
        <v>24</v>
      </c>
      <c r="C7" s="12" t="s">
        <v>25</v>
      </c>
      <c r="D7" s="13" t="s">
        <v>12</v>
      </c>
      <c r="E7" s="13">
        <f>400*2.5</f>
        <v>1000</v>
      </c>
      <c r="F7" s="67" t="s">
        <v>17</v>
      </c>
      <c r="G7" s="67" t="s">
        <v>21</v>
      </c>
      <c r="H7" s="68"/>
    </row>
    <row r="9" s="7" customFormat="1" ht="75" customHeight="1" spans="1:7">
      <c r="A9" s="15" t="s">
        <v>26</v>
      </c>
      <c r="B9" s="16"/>
      <c r="C9" s="16"/>
      <c r="D9" s="16"/>
      <c r="E9" s="16"/>
      <c r="F9" s="16"/>
      <c r="G9" s="16"/>
    </row>
    <row r="10" s="7" customFormat="1" customHeight="1" spans="1:9">
      <c r="A10" s="17" t="s">
        <v>27</v>
      </c>
      <c r="B10" s="18" t="s">
        <v>28</v>
      </c>
      <c r="C10" s="19"/>
      <c r="D10" s="19"/>
      <c r="E10" s="19"/>
      <c r="F10" s="19"/>
      <c r="G10" s="19"/>
      <c r="H10" s="19"/>
      <c r="I10" s="19"/>
    </row>
    <row r="11" s="7" customFormat="1" customHeight="1" spans="1:9">
      <c r="A11" s="19"/>
      <c r="B11" s="18" t="s">
        <v>29</v>
      </c>
      <c r="C11" s="19"/>
      <c r="D11" s="19"/>
      <c r="E11" s="19"/>
      <c r="F11" s="19"/>
      <c r="G11" s="19"/>
      <c r="H11" s="19"/>
      <c r="I11" s="19"/>
    </row>
    <row r="12" s="7" customFormat="1" customHeight="1" spans="1:9">
      <c r="A12" s="19"/>
      <c r="B12" s="18" t="s">
        <v>30</v>
      </c>
      <c r="C12" s="18"/>
      <c r="D12" s="18"/>
      <c r="E12" s="18"/>
      <c r="F12" s="18"/>
      <c r="G12" s="18"/>
      <c r="H12" s="18"/>
      <c r="I12" s="18"/>
    </row>
    <row r="13" s="7" customFormat="1" customHeight="1" spans="1:9">
      <c r="A13" s="19"/>
      <c r="B13" s="20" t="s">
        <v>31</v>
      </c>
      <c r="C13" s="18"/>
      <c r="D13" s="18"/>
      <c r="E13" s="18"/>
      <c r="F13" s="18"/>
      <c r="G13" s="18"/>
      <c r="H13" s="18"/>
      <c r="I13" s="18"/>
    </row>
    <row r="14" s="7" customFormat="1" customHeight="1" spans="1:9">
      <c r="A14" s="19"/>
      <c r="B14" s="21" t="s">
        <v>32</v>
      </c>
      <c r="C14" s="22"/>
      <c r="D14" s="18"/>
      <c r="E14" s="18"/>
      <c r="F14" s="18"/>
      <c r="G14" s="18"/>
      <c r="H14" s="18"/>
      <c r="I14" s="18"/>
    </row>
    <row r="15" s="7" customFormat="1" customHeight="1" spans="1:9">
      <c r="A15"/>
      <c r="B15" s="23" t="s">
        <v>33</v>
      </c>
      <c r="C15"/>
      <c r="D15" s="24"/>
      <c r="E15" s="24"/>
      <c r="F15" s="24"/>
      <c r="G15" s="24"/>
      <c r="H15" s="24"/>
      <c r="I15" s="24"/>
    </row>
    <row r="16" s="7" customFormat="1" customHeight="1" spans="1:9">
      <c r="A16"/>
      <c r="B16" s="23" t="s">
        <v>34</v>
      </c>
      <c r="C16"/>
      <c r="D16" s="24"/>
      <c r="E16" s="24"/>
      <c r="F16" s="24"/>
      <c r="G16" s="24"/>
      <c r="H16" s="24"/>
      <c r="I16" s="24"/>
    </row>
    <row r="17" s="7" customFormat="1" customHeight="1" spans="1:9">
      <c r="A17"/>
      <c r="B17" s="25" t="s">
        <v>35</v>
      </c>
      <c r="C17"/>
      <c r="D17"/>
      <c r="E17"/>
      <c r="F17"/>
      <c r="G17"/>
      <c r="H17"/>
      <c r="I17"/>
    </row>
    <row r="18" customHeight="1" spans="2:2">
      <c r="B18" s="26" t="s">
        <v>36</v>
      </c>
    </row>
    <row r="19" customHeight="1" spans="2:5">
      <c r="B19" s="27" t="s">
        <v>37</v>
      </c>
      <c r="C19" s="28"/>
      <c r="D19" s="29"/>
      <c r="E19" s="29"/>
    </row>
    <row r="1048547" s="8" customFormat="1" customHeight="1" spans="6:6">
      <c r="F1048547" s="7"/>
    </row>
    <row r="1048548" s="8" customFormat="1" customHeight="1" spans="6:6">
      <c r="F1048548" s="7"/>
    </row>
    <row r="1048549" s="8" customFormat="1" customHeight="1" spans="6:6">
      <c r="F1048549" s="7"/>
    </row>
    <row r="1048550" s="8" customFormat="1" customHeight="1" spans="6:6">
      <c r="F1048550" s="7"/>
    </row>
    <row r="1048551" s="8" customFormat="1" customHeight="1" spans="6:6">
      <c r="F1048551" s="7"/>
    </row>
  </sheetData>
  <mergeCells count="2">
    <mergeCell ref="A1:H1"/>
    <mergeCell ref="A9:G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7" workbookViewId="0">
      <selection activeCell="B16" sqref="B16:E16"/>
    </sheetView>
  </sheetViews>
  <sheetFormatPr defaultColWidth="9" defaultRowHeight="13.5"/>
  <cols>
    <col min="1" max="1" width="13.775" customWidth="1"/>
    <col min="2" max="2" width="14.5583333333333" customWidth="1"/>
    <col min="3" max="3" width="16.3333333333333" customWidth="1"/>
    <col min="5" max="5" width="17.4416666666667" customWidth="1"/>
    <col min="6" max="6" width="83.225" customWidth="1"/>
    <col min="7" max="7" width="13.775" customWidth="1"/>
    <col min="8" max="8" width="12.4416666666667" customWidth="1"/>
  </cols>
  <sheetData>
    <row r="1" ht="40" customHeight="1" spans="1:8">
      <c r="A1" s="37" t="s">
        <v>38</v>
      </c>
      <c r="B1" s="37"/>
      <c r="C1" s="37"/>
      <c r="D1" s="37"/>
      <c r="E1" s="37"/>
      <c r="F1" s="37"/>
      <c r="G1" s="37"/>
      <c r="H1" s="37"/>
    </row>
    <row r="2" s="24" customFormat="1" ht="33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50" t="s">
        <v>8</v>
      </c>
    </row>
    <row r="3" ht="33" customHeight="1" spans="1:8">
      <c r="A3" s="13" t="s">
        <v>9</v>
      </c>
      <c r="B3" s="13" t="s">
        <v>39</v>
      </c>
      <c r="C3" s="13" t="s">
        <v>40</v>
      </c>
      <c r="D3" s="13" t="s">
        <v>12</v>
      </c>
      <c r="E3" s="13">
        <v>250</v>
      </c>
      <c r="F3" s="53" t="s">
        <v>41</v>
      </c>
      <c r="G3" s="53" t="s">
        <v>21</v>
      </c>
      <c r="H3" s="53"/>
    </row>
    <row r="4" ht="33" customHeight="1" spans="1:8">
      <c r="A4" s="13" t="s">
        <v>18</v>
      </c>
      <c r="B4" s="13" t="s">
        <v>42</v>
      </c>
      <c r="C4" s="13" t="s">
        <v>43</v>
      </c>
      <c r="D4" s="13" t="s">
        <v>12</v>
      </c>
      <c r="E4" s="13">
        <v>500</v>
      </c>
      <c r="F4" s="53" t="s">
        <v>44</v>
      </c>
      <c r="G4" s="53" t="s">
        <v>21</v>
      </c>
      <c r="H4" s="53"/>
    </row>
    <row r="6" s="7" customFormat="1" ht="75" customHeight="1" spans="1:7">
      <c r="A6" s="15" t="s">
        <v>26</v>
      </c>
      <c r="B6" s="16"/>
      <c r="C6" s="16"/>
      <c r="D6" s="16"/>
      <c r="E6" s="16"/>
      <c r="F6" s="16"/>
      <c r="G6" s="16"/>
    </row>
    <row r="7" s="7" customFormat="1" ht="33" customHeight="1" spans="1:9">
      <c r="A7" s="17" t="s">
        <v>27</v>
      </c>
      <c r="B7" s="18" t="s">
        <v>28</v>
      </c>
      <c r="C7" s="19"/>
      <c r="D7" s="19"/>
      <c r="E7" s="19"/>
      <c r="F7" s="19"/>
      <c r="G7" s="19"/>
      <c r="H7" s="19"/>
      <c r="I7" s="19"/>
    </row>
    <row r="8" s="7" customFormat="1" ht="33" customHeight="1" spans="1:9">
      <c r="A8" s="19"/>
      <c r="B8" s="18" t="s">
        <v>29</v>
      </c>
      <c r="C8" s="19"/>
      <c r="D8" s="19"/>
      <c r="E8" s="19"/>
      <c r="F8" s="19"/>
      <c r="G8" s="19"/>
      <c r="H8" s="19"/>
      <c r="I8" s="19"/>
    </row>
    <row r="9" s="7" customFormat="1" ht="33" customHeight="1" spans="1:9">
      <c r="A9" s="19"/>
      <c r="B9" s="18" t="s">
        <v>30</v>
      </c>
      <c r="C9" s="18"/>
      <c r="D9" s="18"/>
      <c r="E9" s="18"/>
      <c r="F9" s="18"/>
      <c r="G9" s="18"/>
      <c r="H9" s="18"/>
      <c r="I9" s="18"/>
    </row>
    <row r="10" s="7" customFormat="1" ht="33" customHeight="1" spans="1:9">
      <c r="A10" s="19"/>
      <c r="B10" s="20" t="s">
        <v>31</v>
      </c>
      <c r="C10" s="18"/>
      <c r="D10" s="18"/>
      <c r="E10" s="18"/>
      <c r="F10" s="18"/>
      <c r="G10" s="18"/>
      <c r="H10" s="18"/>
      <c r="I10" s="18"/>
    </row>
    <row r="11" s="7" customFormat="1" ht="33" customHeight="1" spans="1:9">
      <c r="A11" s="19"/>
      <c r="B11" s="21" t="s">
        <v>32</v>
      </c>
      <c r="C11" s="22"/>
      <c r="D11" s="18"/>
      <c r="E11" s="18"/>
      <c r="F11" s="18"/>
      <c r="G11" s="18"/>
      <c r="H11" s="18"/>
      <c r="I11" s="18"/>
    </row>
    <row r="12" s="7" customFormat="1" ht="33" customHeight="1" spans="1:9">
      <c r="A12"/>
      <c r="B12" s="23" t="s">
        <v>33</v>
      </c>
      <c r="C12"/>
      <c r="D12" s="24"/>
      <c r="E12" s="24"/>
      <c r="F12" s="24"/>
      <c r="G12" s="24"/>
      <c r="H12" s="24"/>
      <c r="I12" s="24"/>
    </row>
    <row r="13" s="7" customFormat="1" ht="33" customHeight="1" spans="1:9">
      <c r="A13"/>
      <c r="B13" s="23" t="s">
        <v>34</v>
      </c>
      <c r="C13"/>
      <c r="D13" s="24"/>
      <c r="E13" s="24"/>
      <c r="F13" s="24"/>
      <c r="G13" s="24"/>
      <c r="H13" s="24"/>
      <c r="I13" s="24"/>
    </row>
    <row r="14" s="7" customFormat="1" ht="33" customHeight="1" spans="1:9">
      <c r="A14"/>
      <c r="B14" s="25" t="s">
        <v>35</v>
      </c>
      <c r="C14"/>
      <c r="D14"/>
      <c r="E14"/>
      <c r="F14"/>
      <c r="G14"/>
      <c r="H14"/>
      <c r="I14"/>
    </row>
    <row r="15" s="8" customFormat="1" ht="33" customHeight="1" spans="2:6">
      <c r="B15" s="26" t="s">
        <v>36</v>
      </c>
      <c r="F15" s="7"/>
    </row>
    <row r="16" s="8" customFormat="1" ht="33" customHeight="1" spans="2:6">
      <c r="B16" s="27" t="s">
        <v>37</v>
      </c>
      <c r="C16" s="28"/>
      <c r="D16" s="29"/>
      <c r="E16" s="29"/>
      <c r="F16" s="7"/>
    </row>
  </sheetData>
  <mergeCells count="2">
    <mergeCell ref="A1:H1"/>
    <mergeCell ref="A6:G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7" workbookViewId="0">
      <selection activeCell="B17" sqref="B17:E17"/>
    </sheetView>
  </sheetViews>
  <sheetFormatPr defaultColWidth="9" defaultRowHeight="13.5"/>
  <cols>
    <col min="1" max="1" width="15.4416666666667" customWidth="1"/>
    <col min="2" max="2" width="24.775" customWidth="1"/>
    <col min="3" max="3" width="17.225" customWidth="1"/>
    <col min="4" max="4" width="17.6666666666667" customWidth="1"/>
    <col min="8" max="8" width="67.3333333333333" customWidth="1"/>
    <col min="10" max="10" width="13.5583333333333" customWidth="1"/>
  </cols>
  <sheetData>
    <row r="1" ht="40" customHeight="1" spans="1:10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</row>
    <row r="2" ht="33" customHeight="1" spans="1:10">
      <c r="A2" s="11" t="s">
        <v>46</v>
      </c>
      <c r="B2" s="11" t="s">
        <v>1</v>
      </c>
      <c r="C2" s="11" t="s">
        <v>3</v>
      </c>
      <c r="D2" s="11" t="s">
        <v>5</v>
      </c>
      <c r="E2" s="11" t="s">
        <v>4</v>
      </c>
      <c r="F2" s="11" t="s">
        <v>6</v>
      </c>
      <c r="G2" s="11"/>
      <c r="H2" s="11"/>
      <c r="I2" s="11" t="s">
        <v>7</v>
      </c>
      <c r="J2" s="11" t="s">
        <v>8</v>
      </c>
    </row>
    <row r="3" ht="33" customHeight="1" spans="1:10">
      <c r="A3" s="13" t="s">
        <v>47</v>
      </c>
      <c r="B3" s="13" t="s">
        <v>48</v>
      </c>
      <c r="C3" s="13" t="s">
        <v>49</v>
      </c>
      <c r="D3" s="13">
        <f>200*2.5</f>
        <v>500</v>
      </c>
      <c r="E3" s="13" t="s">
        <v>12</v>
      </c>
      <c r="F3" s="13" t="s">
        <v>50</v>
      </c>
      <c r="G3" s="13"/>
      <c r="H3" s="13"/>
      <c r="I3" s="14"/>
      <c r="J3" s="14"/>
    </row>
    <row r="4" ht="33" customHeight="1" spans="1:10">
      <c r="A4" s="13" t="s">
        <v>51</v>
      </c>
      <c r="B4" s="13" t="s">
        <v>52</v>
      </c>
      <c r="C4" s="13" t="s">
        <v>53</v>
      </c>
      <c r="D4" s="13">
        <f>100*2.5</f>
        <v>250</v>
      </c>
      <c r="E4" s="13" t="s">
        <v>12</v>
      </c>
      <c r="F4" s="13" t="s">
        <v>54</v>
      </c>
      <c r="G4" s="13"/>
      <c r="H4" s="13"/>
      <c r="I4" s="14"/>
      <c r="J4" s="14"/>
    </row>
    <row r="5" ht="33" customHeight="1" spans="1:10">
      <c r="A5" s="13" t="s">
        <v>55</v>
      </c>
      <c r="B5" s="13" t="s">
        <v>56</v>
      </c>
      <c r="C5" s="13" t="s">
        <v>57</v>
      </c>
      <c r="D5" s="13">
        <f>3500*2.5</f>
        <v>8750</v>
      </c>
      <c r="E5" s="13" t="s">
        <v>12</v>
      </c>
      <c r="F5" s="13" t="s">
        <v>58</v>
      </c>
      <c r="G5" s="13"/>
      <c r="H5" s="13"/>
      <c r="I5" s="14"/>
      <c r="J5" s="14"/>
    </row>
    <row r="7" s="7" customFormat="1" ht="75" customHeight="1" spans="1:8">
      <c r="A7" s="15" t="s">
        <v>26</v>
      </c>
      <c r="B7" s="15"/>
      <c r="C7" s="15"/>
      <c r="D7" s="15"/>
      <c r="E7" s="15"/>
      <c r="F7" s="15"/>
      <c r="G7" s="15"/>
      <c r="H7" s="15"/>
    </row>
    <row r="8" s="7" customFormat="1" ht="33" customHeight="1" spans="1:9">
      <c r="A8" s="17" t="s">
        <v>27</v>
      </c>
      <c r="B8" s="18" t="s">
        <v>28</v>
      </c>
      <c r="C8" s="19"/>
      <c r="D8" s="19"/>
      <c r="E8" s="19"/>
      <c r="F8" s="19"/>
      <c r="G8" s="19"/>
      <c r="H8" s="19"/>
      <c r="I8" s="19"/>
    </row>
    <row r="9" s="7" customFormat="1" ht="33" customHeight="1" spans="1:9">
      <c r="A9" s="19"/>
      <c r="B9" s="18" t="s">
        <v>29</v>
      </c>
      <c r="C9" s="19"/>
      <c r="D9" s="19"/>
      <c r="E9" s="19"/>
      <c r="F9" s="19"/>
      <c r="G9" s="19"/>
      <c r="H9" s="19"/>
      <c r="I9" s="19"/>
    </row>
    <row r="10" s="7" customFormat="1" ht="33" customHeight="1" spans="1:9">
      <c r="A10" s="19"/>
      <c r="B10" s="18" t="s">
        <v>30</v>
      </c>
      <c r="C10" s="18"/>
      <c r="D10" s="18"/>
      <c r="E10" s="18"/>
      <c r="F10" s="18"/>
      <c r="G10" s="18"/>
      <c r="H10" s="18"/>
      <c r="I10" s="18"/>
    </row>
    <row r="11" s="7" customFormat="1" ht="33" customHeight="1" spans="1:9">
      <c r="A11" s="19"/>
      <c r="B11" s="20" t="s">
        <v>31</v>
      </c>
      <c r="C11" s="18"/>
      <c r="D11" s="18"/>
      <c r="E11" s="18"/>
      <c r="F11" s="18"/>
      <c r="G11" s="18"/>
      <c r="H11" s="18"/>
      <c r="I11" s="18"/>
    </row>
    <row r="12" s="7" customFormat="1" ht="33" customHeight="1" spans="1:9">
      <c r="A12" s="19"/>
      <c r="B12" s="21" t="s">
        <v>32</v>
      </c>
      <c r="C12" s="22"/>
      <c r="D12" s="18"/>
      <c r="E12" s="18"/>
      <c r="F12" s="18"/>
      <c r="G12" s="18"/>
      <c r="H12" s="18"/>
      <c r="I12" s="18"/>
    </row>
    <row r="13" s="7" customFormat="1" ht="33" customHeight="1" spans="1:9">
      <c r="A13"/>
      <c r="B13" s="23" t="s">
        <v>33</v>
      </c>
      <c r="C13"/>
      <c r="D13" s="24"/>
      <c r="E13" s="24"/>
      <c r="F13" s="24"/>
      <c r="G13" s="24"/>
      <c r="H13" s="24"/>
      <c r="I13" s="24"/>
    </row>
    <row r="14" s="7" customFormat="1" ht="33" customHeight="1" spans="1:9">
      <c r="A14"/>
      <c r="B14" s="23" t="s">
        <v>34</v>
      </c>
      <c r="C14"/>
      <c r="D14" s="24"/>
      <c r="E14" s="24"/>
      <c r="F14" s="24"/>
      <c r="G14" s="24"/>
      <c r="H14" s="24"/>
      <c r="I14" s="24"/>
    </row>
    <row r="15" s="7" customFormat="1" ht="33" customHeight="1" spans="1:9">
      <c r="A15"/>
      <c r="B15" s="25" t="s">
        <v>35</v>
      </c>
      <c r="C15"/>
      <c r="D15"/>
      <c r="E15"/>
      <c r="F15"/>
      <c r="G15"/>
      <c r="H15"/>
      <c r="I15"/>
    </row>
    <row r="16" s="8" customFormat="1" ht="33" customHeight="1" spans="2:6">
      <c r="B16" s="26" t="s">
        <v>36</v>
      </c>
      <c r="F16" s="7"/>
    </row>
    <row r="17" s="8" customFormat="1" ht="33" customHeight="1" spans="2:6">
      <c r="B17" s="27" t="s">
        <v>37</v>
      </c>
      <c r="C17" s="28"/>
      <c r="D17" s="29"/>
      <c r="E17" s="29"/>
      <c r="F17" s="7"/>
    </row>
  </sheetData>
  <mergeCells count="6">
    <mergeCell ref="A1:J1"/>
    <mergeCell ref="F2:H2"/>
    <mergeCell ref="F3:H3"/>
    <mergeCell ref="F4:H4"/>
    <mergeCell ref="F5:H5"/>
    <mergeCell ref="A7:H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opLeftCell="A71" workbookViewId="0">
      <selection activeCell="B81" sqref="B81:E81"/>
    </sheetView>
  </sheetViews>
  <sheetFormatPr defaultColWidth="8.89166666666667" defaultRowHeight="14.25"/>
  <cols>
    <col min="1" max="1" width="13.8916666666667" style="9" customWidth="1"/>
    <col min="2" max="2" width="24.6666666666667" style="9" customWidth="1"/>
    <col min="3" max="3" width="34.225" style="9" customWidth="1"/>
    <col min="4" max="4" width="8.5" style="9" customWidth="1"/>
    <col min="5" max="5" width="14.5583333333333" style="59" customWidth="1"/>
    <col min="6" max="6" width="10" style="9" customWidth="1"/>
    <col min="7" max="7" width="105.666666666667" style="9" customWidth="1"/>
    <col min="8" max="8" width="16" style="7" customWidth="1"/>
    <col min="9" max="9" width="10.8916666666667" style="30" customWidth="1"/>
    <col min="10" max="10" width="8.89166666666667" style="30"/>
  </cols>
  <sheetData>
    <row r="1" s="30" customFormat="1" ht="40" customHeight="1" spans="1:10">
      <c r="A1" s="37" t="s">
        <v>59</v>
      </c>
      <c r="B1" s="37"/>
      <c r="C1" s="37"/>
      <c r="D1" s="37"/>
      <c r="E1" s="37"/>
      <c r="F1" s="37"/>
      <c r="G1" s="37"/>
      <c r="H1" s="11"/>
      <c r="I1" s="11"/>
      <c r="J1" s="11"/>
    </row>
    <row r="2" s="30" customFormat="1" ht="33" customHeight="1" spans="1:10">
      <c r="A2" s="11" t="s">
        <v>2</v>
      </c>
      <c r="B2" s="11" t="s">
        <v>1</v>
      </c>
      <c r="C2" s="11" t="s">
        <v>3</v>
      </c>
      <c r="D2" s="11" t="s">
        <v>4</v>
      </c>
      <c r="E2" s="60" t="s">
        <v>5</v>
      </c>
      <c r="F2" s="11" t="s">
        <v>6</v>
      </c>
      <c r="G2" s="11"/>
      <c r="H2" s="11" t="s">
        <v>7</v>
      </c>
      <c r="I2" s="11" t="s">
        <v>8</v>
      </c>
      <c r="J2" s="11"/>
    </row>
    <row r="3" s="30" customFormat="1" ht="33" customHeight="1" spans="1:10">
      <c r="A3" s="12" t="s">
        <v>55</v>
      </c>
      <c r="B3" s="12" t="s">
        <v>18</v>
      </c>
      <c r="C3" s="12" t="s">
        <v>57</v>
      </c>
      <c r="D3" s="12" t="s">
        <v>12</v>
      </c>
      <c r="E3" s="61">
        <f>1950*2.5</f>
        <v>4875</v>
      </c>
      <c r="F3" s="12" t="s">
        <v>60</v>
      </c>
      <c r="G3" s="12"/>
      <c r="H3" s="13" t="s">
        <v>61</v>
      </c>
      <c r="I3" s="34"/>
      <c r="J3" s="45"/>
    </row>
    <row r="4" s="30" customFormat="1" ht="33" customHeight="1" spans="1:10">
      <c r="A4" s="12" t="s">
        <v>62</v>
      </c>
      <c r="B4" s="12" t="s">
        <v>18</v>
      </c>
      <c r="C4" s="12" t="s">
        <v>63</v>
      </c>
      <c r="D4" s="12" t="s">
        <v>12</v>
      </c>
      <c r="E4" s="61">
        <f>400*2.5</f>
        <v>1000</v>
      </c>
      <c r="F4" s="12" t="s">
        <v>64</v>
      </c>
      <c r="G4" s="12"/>
      <c r="H4" s="13" t="s">
        <v>61</v>
      </c>
      <c r="I4" s="34"/>
      <c r="J4" s="45"/>
    </row>
    <row r="5" s="30" customFormat="1" ht="33" customHeight="1" spans="1:10">
      <c r="A5" s="12" t="s">
        <v>65</v>
      </c>
      <c r="B5" s="12" t="s">
        <v>18</v>
      </c>
      <c r="C5" s="12" t="s">
        <v>66</v>
      </c>
      <c r="D5" s="12" t="s">
        <v>12</v>
      </c>
      <c r="E5" s="61">
        <f>400*2.5</f>
        <v>1000</v>
      </c>
      <c r="F5" s="12" t="s">
        <v>64</v>
      </c>
      <c r="G5" s="12"/>
      <c r="H5" s="13" t="s">
        <v>61</v>
      </c>
      <c r="I5" s="34"/>
      <c r="J5" s="45"/>
    </row>
    <row r="6" s="30" customFormat="1" ht="33" customHeight="1" spans="1:10">
      <c r="A6" s="12" t="s">
        <v>67</v>
      </c>
      <c r="B6" s="12" t="s">
        <v>18</v>
      </c>
      <c r="C6" s="12" t="s">
        <v>68</v>
      </c>
      <c r="D6" s="12" t="s">
        <v>12</v>
      </c>
      <c r="E6" s="61">
        <f>2500*2.5</f>
        <v>6250</v>
      </c>
      <c r="F6" s="12" t="s">
        <v>69</v>
      </c>
      <c r="G6" s="12"/>
      <c r="H6" s="13" t="s">
        <v>61</v>
      </c>
      <c r="I6" s="34"/>
      <c r="J6" s="45"/>
    </row>
    <row r="7" s="30" customFormat="1" ht="33" customHeight="1" spans="1:10">
      <c r="A7" s="12" t="s">
        <v>70</v>
      </c>
      <c r="B7" s="12" t="s">
        <v>18</v>
      </c>
      <c r="C7" s="12" t="s">
        <v>71</v>
      </c>
      <c r="D7" s="12" t="s">
        <v>12</v>
      </c>
      <c r="E7" s="61">
        <f>2000*2.5</f>
        <v>5000</v>
      </c>
      <c r="F7" s="12" t="s">
        <v>69</v>
      </c>
      <c r="G7" s="12"/>
      <c r="H7" s="13" t="s">
        <v>61</v>
      </c>
      <c r="I7" s="34"/>
      <c r="J7" s="45"/>
    </row>
    <row r="8" s="30" customFormat="1" ht="33" customHeight="1" spans="1:10">
      <c r="A8" s="12" t="s">
        <v>72</v>
      </c>
      <c r="B8" s="12" t="s">
        <v>18</v>
      </c>
      <c r="C8" s="12" t="s">
        <v>73</v>
      </c>
      <c r="D8" s="12" t="s">
        <v>12</v>
      </c>
      <c r="E8" s="61">
        <f>1000*2.5</f>
        <v>2500</v>
      </c>
      <c r="F8" s="12" t="s">
        <v>69</v>
      </c>
      <c r="G8" s="12"/>
      <c r="H8" s="13" t="s">
        <v>61</v>
      </c>
      <c r="I8" s="34"/>
      <c r="J8" s="45"/>
    </row>
    <row r="9" s="30" customFormat="1" ht="33" customHeight="1" spans="1:10">
      <c r="A9" s="12" t="s">
        <v>74</v>
      </c>
      <c r="B9" s="12" t="s">
        <v>18</v>
      </c>
      <c r="C9" s="12" t="s">
        <v>75</v>
      </c>
      <c r="D9" s="12" t="s">
        <v>12</v>
      </c>
      <c r="E9" s="61">
        <f>900*2.5</f>
        <v>2250</v>
      </c>
      <c r="F9" s="12" t="s">
        <v>69</v>
      </c>
      <c r="G9" s="12"/>
      <c r="H9" s="13" t="s">
        <v>61</v>
      </c>
      <c r="I9" s="34"/>
      <c r="J9" s="45"/>
    </row>
    <row r="10" s="30" customFormat="1" ht="33" customHeight="1" spans="1:10">
      <c r="A10" s="12" t="s">
        <v>76</v>
      </c>
      <c r="B10" s="12" t="s">
        <v>18</v>
      </c>
      <c r="C10" s="12" t="s">
        <v>77</v>
      </c>
      <c r="D10" s="12" t="s">
        <v>12</v>
      </c>
      <c r="E10" s="61">
        <f>900*2.5</f>
        <v>2250</v>
      </c>
      <c r="F10" s="12" t="s">
        <v>69</v>
      </c>
      <c r="G10" s="12"/>
      <c r="H10" s="13" t="s">
        <v>61</v>
      </c>
      <c r="I10" s="34"/>
      <c r="J10" s="45"/>
    </row>
    <row r="11" s="30" customFormat="1" ht="33" customHeight="1" spans="1:10">
      <c r="A11" s="12" t="s">
        <v>78</v>
      </c>
      <c r="B11" s="12" t="s">
        <v>18</v>
      </c>
      <c r="C11" s="12" t="s">
        <v>79</v>
      </c>
      <c r="D11" s="12" t="s">
        <v>12</v>
      </c>
      <c r="E11" s="61">
        <f>60*2.5</f>
        <v>150</v>
      </c>
      <c r="F11" s="12" t="s">
        <v>69</v>
      </c>
      <c r="G11" s="12"/>
      <c r="H11" s="13" t="s">
        <v>61</v>
      </c>
      <c r="I11" s="34"/>
      <c r="J11" s="45"/>
    </row>
    <row r="12" s="30" customFormat="1" ht="33" customHeight="1" spans="1:10">
      <c r="A12" s="12" t="s">
        <v>80</v>
      </c>
      <c r="B12" s="12" t="s">
        <v>18</v>
      </c>
      <c r="C12" s="12" t="s">
        <v>81</v>
      </c>
      <c r="D12" s="12" t="s">
        <v>12</v>
      </c>
      <c r="E12" s="61">
        <f>500*2.5</f>
        <v>1250</v>
      </c>
      <c r="F12" s="12" t="s">
        <v>82</v>
      </c>
      <c r="G12" s="12"/>
      <c r="H12" s="13" t="s">
        <v>61</v>
      </c>
      <c r="I12" s="34"/>
      <c r="J12" s="45"/>
    </row>
    <row r="13" s="30" customFormat="1" ht="33" customHeight="1" spans="1:10">
      <c r="A13" s="12" t="s">
        <v>83</v>
      </c>
      <c r="B13" s="12" t="s">
        <v>18</v>
      </c>
      <c r="C13" s="12" t="s">
        <v>84</v>
      </c>
      <c r="D13" s="12" t="s">
        <v>12</v>
      </c>
      <c r="E13" s="61">
        <f>200*2.5</f>
        <v>500</v>
      </c>
      <c r="F13" s="12" t="s">
        <v>82</v>
      </c>
      <c r="G13" s="12"/>
      <c r="H13" s="13" t="s">
        <v>61</v>
      </c>
      <c r="I13" s="34"/>
      <c r="J13" s="45"/>
    </row>
    <row r="14" s="30" customFormat="1" ht="33" customHeight="1" spans="1:10">
      <c r="A14" s="12" t="s">
        <v>85</v>
      </c>
      <c r="B14" s="12" t="s">
        <v>18</v>
      </c>
      <c r="C14" s="12" t="s">
        <v>86</v>
      </c>
      <c r="D14" s="12" t="s">
        <v>12</v>
      </c>
      <c r="E14" s="61">
        <f>30*2.5</f>
        <v>75</v>
      </c>
      <c r="F14" s="12" t="s">
        <v>82</v>
      </c>
      <c r="G14" s="12"/>
      <c r="H14" s="13" t="s">
        <v>61</v>
      </c>
      <c r="I14" s="34"/>
      <c r="J14" s="45"/>
    </row>
    <row r="15" s="30" customFormat="1" ht="33" customHeight="1" spans="1:10">
      <c r="A15" s="12" t="s">
        <v>87</v>
      </c>
      <c r="B15" s="12" t="s">
        <v>18</v>
      </c>
      <c r="C15" s="12" t="s">
        <v>88</v>
      </c>
      <c r="D15" s="12" t="s">
        <v>12</v>
      </c>
      <c r="E15" s="61">
        <f>1500*2.5</f>
        <v>3750</v>
      </c>
      <c r="F15" s="12" t="s">
        <v>82</v>
      </c>
      <c r="G15" s="12"/>
      <c r="H15" s="13" t="s">
        <v>61</v>
      </c>
      <c r="I15" s="34"/>
      <c r="J15" s="45"/>
    </row>
    <row r="16" s="30" customFormat="1" ht="33" customHeight="1" spans="1:10">
      <c r="A16" s="12" t="s">
        <v>89</v>
      </c>
      <c r="B16" s="12" t="s">
        <v>90</v>
      </c>
      <c r="C16" s="12" t="s">
        <v>91</v>
      </c>
      <c r="D16" s="12" t="s">
        <v>92</v>
      </c>
      <c r="E16" s="61">
        <f>500*2.5</f>
        <v>1250</v>
      </c>
      <c r="F16" s="12" t="s">
        <v>93</v>
      </c>
      <c r="G16" s="12"/>
      <c r="H16" s="13" t="s">
        <v>61</v>
      </c>
      <c r="I16" s="34"/>
      <c r="J16" s="45"/>
    </row>
    <row r="17" s="30" customFormat="1" ht="33" customHeight="1" spans="1:10">
      <c r="A17" s="12" t="s">
        <v>94</v>
      </c>
      <c r="B17" s="12" t="s">
        <v>90</v>
      </c>
      <c r="C17" s="12" t="s">
        <v>95</v>
      </c>
      <c r="D17" s="12" t="s">
        <v>92</v>
      </c>
      <c r="E17" s="61">
        <f>100*2.5</f>
        <v>250</v>
      </c>
      <c r="F17" s="12" t="s">
        <v>96</v>
      </c>
      <c r="G17" s="12"/>
      <c r="H17" s="13" t="s">
        <v>61</v>
      </c>
      <c r="I17" s="34"/>
      <c r="J17" s="45"/>
    </row>
    <row r="18" s="30" customFormat="1" ht="33" customHeight="1" spans="1:10">
      <c r="A18" s="12" t="s">
        <v>97</v>
      </c>
      <c r="B18" s="12" t="s">
        <v>90</v>
      </c>
      <c r="C18" s="12" t="s">
        <v>98</v>
      </c>
      <c r="D18" s="12" t="s">
        <v>92</v>
      </c>
      <c r="E18" s="61">
        <f>10000*2.5</f>
        <v>25000</v>
      </c>
      <c r="F18" s="12" t="s">
        <v>93</v>
      </c>
      <c r="G18" s="12"/>
      <c r="H18" s="13" t="s">
        <v>61</v>
      </c>
      <c r="I18" s="34"/>
      <c r="J18" s="45"/>
    </row>
    <row r="19" s="30" customFormat="1" ht="33" customHeight="1" spans="1:10">
      <c r="A19" s="12" t="s">
        <v>99</v>
      </c>
      <c r="B19" s="12" t="s">
        <v>90</v>
      </c>
      <c r="C19" s="12" t="s">
        <v>100</v>
      </c>
      <c r="D19" s="12" t="s">
        <v>92</v>
      </c>
      <c r="E19" s="61">
        <f>5000*2.5</f>
        <v>12500</v>
      </c>
      <c r="F19" s="12" t="s">
        <v>93</v>
      </c>
      <c r="G19" s="12"/>
      <c r="H19" s="13" t="s">
        <v>61</v>
      </c>
      <c r="I19" s="34"/>
      <c r="J19" s="45"/>
    </row>
    <row r="20" s="30" customFormat="1" ht="33" customHeight="1" spans="1:10">
      <c r="A20" s="12" t="s">
        <v>101</v>
      </c>
      <c r="B20" s="12" t="s">
        <v>90</v>
      </c>
      <c r="C20" s="12" t="s">
        <v>102</v>
      </c>
      <c r="D20" s="12" t="s">
        <v>92</v>
      </c>
      <c r="E20" s="61">
        <f>200*2.5</f>
        <v>500</v>
      </c>
      <c r="F20" s="12" t="s">
        <v>93</v>
      </c>
      <c r="G20" s="12"/>
      <c r="H20" s="13" t="s">
        <v>61</v>
      </c>
      <c r="I20" s="34"/>
      <c r="J20" s="45"/>
    </row>
    <row r="21" s="30" customFormat="1" ht="33" customHeight="1" spans="1:10">
      <c r="A21" s="12" t="s">
        <v>103</v>
      </c>
      <c r="B21" s="12" t="s">
        <v>90</v>
      </c>
      <c r="C21" s="12" t="s">
        <v>104</v>
      </c>
      <c r="D21" s="12" t="s">
        <v>92</v>
      </c>
      <c r="E21" s="61">
        <f>40*2.5</f>
        <v>100</v>
      </c>
      <c r="F21" s="12" t="s">
        <v>105</v>
      </c>
      <c r="G21" s="12"/>
      <c r="H21" s="13" t="s">
        <v>61</v>
      </c>
      <c r="I21" s="34"/>
      <c r="J21" s="45"/>
    </row>
    <row r="22" s="30" customFormat="1" ht="33" customHeight="1" spans="1:10">
      <c r="A22" s="12" t="s">
        <v>106</v>
      </c>
      <c r="B22" s="12" t="s">
        <v>90</v>
      </c>
      <c r="C22" s="12" t="s">
        <v>107</v>
      </c>
      <c r="D22" s="12" t="s">
        <v>92</v>
      </c>
      <c r="E22" s="61">
        <f>80*2.5</f>
        <v>200</v>
      </c>
      <c r="F22" s="12" t="s">
        <v>93</v>
      </c>
      <c r="G22" s="12"/>
      <c r="H22" s="13" t="s">
        <v>61</v>
      </c>
      <c r="I22" s="34"/>
      <c r="J22" s="45"/>
    </row>
    <row r="23" s="30" customFormat="1" ht="33" customHeight="1" spans="1:10">
      <c r="A23" s="52" t="s">
        <v>108</v>
      </c>
      <c r="B23" s="52" t="s">
        <v>90</v>
      </c>
      <c r="C23" s="52" t="s">
        <v>109</v>
      </c>
      <c r="D23" s="13" t="s">
        <v>12</v>
      </c>
      <c r="E23" s="62">
        <f>5000*2.5</f>
        <v>12500</v>
      </c>
      <c r="F23" s="12" t="s">
        <v>110</v>
      </c>
      <c r="G23" s="12"/>
      <c r="H23" s="13" t="s">
        <v>61</v>
      </c>
      <c r="I23" s="34"/>
      <c r="J23" s="45"/>
    </row>
    <row r="24" s="30" customFormat="1" ht="33" customHeight="1" spans="1:10">
      <c r="A24" s="52" t="s">
        <v>111</v>
      </c>
      <c r="B24" s="52" t="s">
        <v>90</v>
      </c>
      <c r="C24" s="52" t="s">
        <v>112</v>
      </c>
      <c r="D24" s="13" t="s">
        <v>12</v>
      </c>
      <c r="E24" s="62">
        <f>660*2.5</f>
        <v>1650</v>
      </c>
      <c r="F24" s="12" t="s">
        <v>110</v>
      </c>
      <c r="G24" s="12"/>
      <c r="H24" s="13" t="s">
        <v>61</v>
      </c>
      <c r="I24" s="34"/>
      <c r="J24" s="45"/>
    </row>
    <row r="25" s="30" customFormat="1" ht="33" customHeight="1" spans="1:10">
      <c r="A25" s="52" t="s">
        <v>113</v>
      </c>
      <c r="B25" s="52" t="s">
        <v>90</v>
      </c>
      <c r="C25" s="52" t="s">
        <v>114</v>
      </c>
      <c r="D25" s="13" t="s">
        <v>12</v>
      </c>
      <c r="E25" s="62">
        <f>550*2.5</f>
        <v>1375</v>
      </c>
      <c r="F25" s="12" t="s">
        <v>110</v>
      </c>
      <c r="G25" s="12"/>
      <c r="H25" s="13" t="s">
        <v>61</v>
      </c>
      <c r="I25" s="34"/>
      <c r="J25" s="45"/>
    </row>
    <row r="26" s="30" customFormat="1" ht="33" customHeight="1" spans="1:10">
      <c r="A26" s="52" t="s">
        <v>115</v>
      </c>
      <c r="B26" s="52" t="s">
        <v>90</v>
      </c>
      <c r="C26" s="52" t="s">
        <v>116</v>
      </c>
      <c r="D26" s="13" t="s">
        <v>12</v>
      </c>
      <c r="E26" s="62">
        <f>240*2.5</f>
        <v>600</v>
      </c>
      <c r="F26" s="12" t="s">
        <v>110</v>
      </c>
      <c r="G26" s="12"/>
      <c r="H26" s="13" t="s">
        <v>61</v>
      </c>
      <c r="I26" s="34"/>
      <c r="J26" s="45"/>
    </row>
    <row r="27" s="30" customFormat="1" ht="33" customHeight="1" spans="1:10">
      <c r="A27" s="52" t="s">
        <v>117</v>
      </c>
      <c r="B27" s="52" t="s">
        <v>90</v>
      </c>
      <c r="C27" s="52" t="s">
        <v>118</v>
      </c>
      <c r="D27" s="13" t="s">
        <v>12</v>
      </c>
      <c r="E27" s="62">
        <f>200*2.5</f>
        <v>500</v>
      </c>
      <c r="F27" s="12" t="s">
        <v>110</v>
      </c>
      <c r="G27" s="12"/>
      <c r="H27" s="13" t="s">
        <v>61</v>
      </c>
      <c r="I27" s="34"/>
      <c r="J27" s="45"/>
    </row>
    <row r="28" s="30" customFormat="1" ht="33" customHeight="1" spans="1:10">
      <c r="A28" s="52" t="s">
        <v>119</v>
      </c>
      <c r="B28" s="52" t="s">
        <v>90</v>
      </c>
      <c r="C28" s="52" t="s">
        <v>120</v>
      </c>
      <c r="D28" s="13" t="s">
        <v>12</v>
      </c>
      <c r="E28" s="62">
        <f>450*2.5</f>
        <v>1125</v>
      </c>
      <c r="F28" s="12" t="s">
        <v>110</v>
      </c>
      <c r="G28" s="12"/>
      <c r="H28" s="13" t="s">
        <v>61</v>
      </c>
      <c r="I28" s="34"/>
      <c r="J28" s="45"/>
    </row>
    <row r="29" s="30" customFormat="1" ht="33" customHeight="1" spans="1:10">
      <c r="A29" s="52" t="s">
        <v>121</v>
      </c>
      <c r="B29" s="52" t="s">
        <v>90</v>
      </c>
      <c r="C29" s="52" t="s">
        <v>122</v>
      </c>
      <c r="D29" s="13" t="s">
        <v>12</v>
      </c>
      <c r="E29" s="62">
        <f>550*2.5</f>
        <v>1375</v>
      </c>
      <c r="F29" s="12" t="s">
        <v>110</v>
      </c>
      <c r="G29" s="12"/>
      <c r="H29" s="13" t="s">
        <v>61</v>
      </c>
      <c r="I29" s="34"/>
      <c r="J29" s="45"/>
    </row>
    <row r="30" s="30" customFormat="1" ht="33" customHeight="1" spans="1:10">
      <c r="A30" s="52" t="s">
        <v>123</v>
      </c>
      <c r="B30" s="52" t="s">
        <v>90</v>
      </c>
      <c r="C30" s="52" t="s">
        <v>124</v>
      </c>
      <c r="D30" s="13" t="s">
        <v>12</v>
      </c>
      <c r="E30" s="62">
        <f>40*2.5</f>
        <v>100</v>
      </c>
      <c r="F30" s="12" t="s">
        <v>110</v>
      </c>
      <c r="G30" s="12"/>
      <c r="H30" s="13" t="s">
        <v>61</v>
      </c>
      <c r="I30" s="34"/>
      <c r="J30" s="45"/>
    </row>
    <row r="31" s="30" customFormat="1" ht="33" customHeight="1" spans="1:10">
      <c r="A31" s="52" t="s">
        <v>125</v>
      </c>
      <c r="B31" s="52" t="s">
        <v>90</v>
      </c>
      <c r="C31" s="52" t="s">
        <v>126</v>
      </c>
      <c r="D31" s="13" t="s">
        <v>12</v>
      </c>
      <c r="E31" s="62">
        <f>200*2.5</f>
        <v>500</v>
      </c>
      <c r="F31" s="12" t="s">
        <v>110</v>
      </c>
      <c r="G31" s="12"/>
      <c r="H31" s="13" t="s">
        <v>61</v>
      </c>
      <c r="I31" s="34"/>
      <c r="J31" s="45"/>
    </row>
    <row r="32" s="30" customFormat="1" ht="33" customHeight="1" spans="1:10">
      <c r="A32" s="52" t="s">
        <v>127</v>
      </c>
      <c r="B32" s="52" t="s">
        <v>90</v>
      </c>
      <c r="C32" s="52" t="s">
        <v>128</v>
      </c>
      <c r="D32" s="13" t="s">
        <v>12</v>
      </c>
      <c r="E32" s="62">
        <f>200*2.5</f>
        <v>500</v>
      </c>
      <c r="F32" s="12" t="s">
        <v>110</v>
      </c>
      <c r="G32" s="12"/>
      <c r="H32" s="13" t="s">
        <v>61</v>
      </c>
      <c r="I32" s="34"/>
      <c r="J32" s="45"/>
    </row>
    <row r="33" s="30" customFormat="1" ht="33" customHeight="1" spans="1:10">
      <c r="A33" s="52" t="s">
        <v>129</v>
      </c>
      <c r="B33" s="52" t="s">
        <v>90</v>
      </c>
      <c r="C33" s="52" t="s">
        <v>130</v>
      </c>
      <c r="D33" s="13" t="s">
        <v>12</v>
      </c>
      <c r="E33" s="62">
        <f>400*2.5</f>
        <v>1000</v>
      </c>
      <c r="F33" s="12" t="s">
        <v>110</v>
      </c>
      <c r="G33" s="12"/>
      <c r="H33" s="13" t="s">
        <v>61</v>
      </c>
      <c r="I33" s="34"/>
      <c r="J33" s="45"/>
    </row>
    <row r="34" s="30" customFormat="1" ht="33" customHeight="1" spans="1:10">
      <c r="A34" s="52" t="s">
        <v>131</v>
      </c>
      <c r="B34" s="52" t="s">
        <v>90</v>
      </c>
      <c r="C34" s="63" t="s">
        <v>132</v>
      </c>
      <c r="D34" s="13" t="s">
        <v>12</v>
      </c>
      <c r="E34" s="62">
        <f>400*2.5</f>
        <v>1000</v>
      </c>
      <c r="F34" s="12" t="s">
        <v>110</v>
      </c>
      <c r="G34" s="12"/>
      <c r="H34" s="13" t="s">
        <v>61</v>
      </c>
      <c r="I34" s="34"/>
      <c r="J34" s="45"/>
    </row>
    <row r="35" s="30" customFormat="1" ht="33" customHeight="1" spans="1:10">
      <c r="A35" s="52" t="s">
        <v>133</v>
      </c>
      <c r="B35" s="52" t="s">
        <v>90</v>
      </c>
      <c r="C35" s="63" t="s">
        <v>134</v>
      </c>
      <c r="D35" s="13" t="s">
        <v>12</v>
      </c>
      <c r="E35" s="62">
        <f>160*2.5</f>
        <v>400</v>
      </c>
      <c r="F35" s="12" t="s">
        <v>110</v>
      </c>
      <c r="G35" s="12"/>
      <c r="H35" s="13" t="s">
        <v>61</v>
      </c>
      <c r="I35" s="34"/>
      <c r="J35" s="45"/>
    </row>
    <row r="36" s="30" customFormat="1" ht="33" customHeight="1" spans="1:10">
      <c r="A36" s="52" t="s">
        <v>135</v>
      </c>
      <c r="B36" s="52" t="s">
        <v>90</v>
      </c>
      <c r="C36" s="52" t="s">
        <v>136</v>
      </c>
      <c r="D36" s="13" t="s">
        <v>12</v>
      </c>
      <c r="E36" s="62">
        <f>160*2.5</f>
        <v>400</v>
      </c>
      <c r="F36" s="12" t="s">
        <v>110</v>
      </c>
      <c r="G36" s="12"/>
      <c r="H36" s="13" t="s">
        <v>61</v>
      </c>
      <c r="I36" s="34"/>
      <c r="J36" s="45"/>
    </row>
    <row r="37" s="30" customFormat="1" ht="33" customHeight="1" spans="1:10">
      <c r="A37" s="52" t="s">
        <v>137</v>
      </c>
      <c r="B37" s="52" t="s">
        <v>90</v>
      </c>
      <c r="C37" s="52" t="s">
        <v>138</v>
      </c>
      <c r="D37" s="13" t="s">
        <v>12</v>
      </c>
      <c r="E37" s="62">
        <f>160*2.5</f>
        <v>400</v>
      </c>
      <c r="F37" s="12" t="s">
        <v>110</v>
      </c>
      <c r="G37" s="12"/>
      <c r="H37" s="13" t="s">
        <v>61</v>
      </c>
      <c r="I37" s="34"/>
      <c r="J37" s="45"/>
    </row>
    <row r="38" s="30" customFormat="1" ht="33" customHeight="1" spans="1:10">
      <c r="A38" s="52" t="s">
        <v>139</v>
      </c>
      <c r="B38" s="52" t="s">
        <v>90</v>
      </c>
      <c r="C38" s="63" t="s">
        <v>140</v>
      </c>
      <c r="D38" s="13" t="s">
        <v>12</v>
      </c>
      <c r="E38" s="62">
        <f>640*2.5</f>
        <v>1600</v>
      </c>
      <c r="F38" s="12" t="s">
        <v>110</v>
      </c>
      <c r="G38" s="12"/>
      <c r="H38" s="13" t="s">
        <v>61</v>
      </c>
      <c r="I38" s="34"/>
      <c r="J38" s="45"/>
    </row>
    <row r="39" s="30" customFormat="1" ht="33" customHeight="1" spans="1:10">
      <c r="A39" s="52" t="s">
        <v>141</v>
      </c>
      <c r="B39" s="52" t="s">
        <v>90</v>
      </c>
      <c r="C39" s="52" t="s">
        <v>142</v>
      </c>
      <c r="D39" s="13" t="s">
        <v>12</v>
      </c>
      <c r="E39" s="62">
        <f>2400*2.5</f>
        <v>6000</v>
      </c>
      <c r="F39" s="12" t="s">
        <v>110</v>
      </c>
      <c r="G39" s="12"/>
      <c r="H39" s="13" t="s">
        <v>61</v>
      </c>
      <c r="I39" s="34"/>
      <c r="J39" s="45"/>
    </row>
    <row r="40" s="30" customFormat="1" ht="33" customHeight="1" spans="1:10">
      <c r="A40" s="52" t="s">
        <v>143</v>
      </c>
      <c r="B40" s="52" t="s">
        <v>90</v>
      </c>
      <c r="C40" s="63" t="s">
        <v>144</v>
      </c>
      <c r="D40" s="13" t="s">
        <v>12</v>
      </c>
      <c r="E40" s="62">
        <f>800*2.5</f>
        <v>2000</v>
      </c>
      <c r="F40" s="12" t="s">
        <v>110</v>
      </c>
      <c r="G40" s="12"/>
      <c r="H40" s="13" t="s">
        <v>61</v>
      </c>
      <c r="I40" s="34"/>
      <c r="J40" s="45"/>
    </row>
    <row r="41" s="30" customFormat="1" ht="33" customHeight="1" spans="1:10">
      <c r="A41" s="52" t="s">
        <v>145</v>
      </c>
      <c r="B41" s="52" t="s">
        <v>90</v>
      </c>
      <c r="C41" s="63" t="s">
        <v>146</v>
      </c>
      <c r="D41" s="13" t="s">
        <v>12</v>
      </c>
      <c r="E41" s="62">
        <f>160*2.5</f>
        <v>400</v>
      </c>
      <c r="F41" s="12" t="s">
        <v>110</v>
      </c>
      <c r="G41" s="12"/>
      <c r="H41" s="13" t="s">
        <v>61</v>
      </c>
      <c r="I41" s="34"/>
      <c r="J41" s="45"/>
    </row>
    <row r="42" s="30" customFormat="1" ht="33" customHeight="1" spans="1:10">
      <c r="A42" s="13" t="s">
        <v>147</v>
      </c>
      <c r="B42" s="52" t="s">
        <v>90</v>
      </c>
      <c r="C42" s="52" t="s">
        <v>148</v>
      </c>
      <c r="D42" s="13" t="s">
        <v>12</v>
      </c>
      <c r="E42" s="62">
        <f>550*2.5</f>
        <v>1375</v>
      </c>
      <c r="F42" s="12" t="s">
        <v>149</v>
      </c>
      <c r="G42" s="12"/>
      <c r="H42" s="13" t="s">
        <v>61</v>
      </c>
      <c r="I42" s="34"/>
      <c r="J42" s="45"/>
    </row>
    <row r="43" s="30" customFormat="1" ht="33" customHeight="1" spans="1:10">
      <c r="A43" s="52" t="s">
        <v>150</v>
      </c>
      <c r="B43" s="52" t="s">
        <v>90</v>
      </c>
      <c r="C43" s="52" t="s">
        <v>151</v>
      </c>
      <c r="D43" s="13" t="s">
        <v>12</v>
      </c>
      <c r="E43" s="62">
        <f>450*2.5</f>
        <v>1125</v>
      </c>
      <c r="F43" s="12" t="s">
        <v>149</v>
      </c>
      <c r="G43" s="12"/>
      <c r="H43" s="13" t="s">
        <v>61</v>
      </c>
      <c r="I43" s="34"/>
      <c r="J43" s="45"/>
    </row>
    <row r="44" s="30" customFormat="1" ht="33" customHeight="1" spans="1:10">
      <c r="A44" s="52" t="s">
        <v>152</v>
      </c>
      <c r="B44" s="52" t="s">
        <v>90</v>
      </c>
      <c r="C44" s="52" t="s">
        <v>153</v>
      </c>
      <c r="D44" s="13" t="s">
        <v>12</v>
      </c>
      <c r="E44" s="62">
        <f>200*2.5</f>
        <v>500</v>
      </c>
      <c r="F44" s="12" t="s">
        <v>149</v>
      </c>
      <c r="G44" s="12"/>
      <c r="H44" s="13" t="s">
        <v>61</v>
      </c>
      <c r="I44" s="34"/>
      <c r="J44" s="45"/>
    </row>
    <row r="45" s="30" customFormat="1" ht="33" customHeight="1" spans="1:10">
      <c r="A45" s="52" t="s">
        <v>154</v>
      </c>
      <c r="B45" s="52" t="s">
        <v>90</v>
      </c>
      <c r="C45" s="52" t="s">
        <v>155</v>
      </c>
      <c r="D45" s="13" t="s">
        <v>12</v>
      </c>
      <c r="E45" s="62">
        <f>40*2.5</f>
        <v>100</v>
      </c>
      <c r="F45" s="12" t="s">
        <v>110</v>
      </c>
      <c r="G45" s="12"/>
      <c r="H45" s="13" t="s">
        <v>61</v>
      </c>
      <c r="I45" s="34"/>
      <c r="J45" s="45"/>
    </row>
    <row r="46" s="30" customFormat="1" ht="33" customHeight="1" spans="1:10">
      <c r="A46" s="52" t="s">
        <v>156</v>
      </c>
      <c r="B46" s="52" t="s">
        <v>90</v>
      </c>
      <c r="C46" s="13" t="s">
        <v>157</v>
      </c>
      <c r="D46" s="13" t="s">
        <v>12</v>
      </c>
      <c r="E46" s="64">
        <f>160*2.5</f>
        <v>400</v>
      </c>
      <c r="F46" s="12" t="s">
        <v>110</v>
      </c>
      <c r="G46" s="12"/>
      <c r="H46" s="13" t="s">
        <v>61</v>
      </c>
      <c r="I46" s="34"/>
      <c r="J46" s="45"/>
    </row>
    <row r="47" s="30" customFormat="1" ht="33" customHeight="1" spans="1:10">
      <c r="A47" s="13" t="s">
        <v>158</v>
      </c>
      <c r="B47" s="13" t="s">
        <v>90</v>
      </c>
      <c r="C47" s="13" t="s">
        <v>159</v>
      </c>
      <c r="D47" s="13" t="s">
        <v>12</v>
      </c>
      <c r="E47" s="64">
        <f>1000*2.5</f>
        <v>2500</v>
      </c>
      <c r="F47" s="12" t="s">
        <v>160</v>
      </c>
      <c r="G47" s="12"/>
      <c r="H47" s="13" t="s">
        <v>61</v>
      </c>
      <c r="I47" s="34"/>
      <c r="J47" s="45"/>
    </row>
    <row r="48" s="30" customFormat="1" ht="33" customHeight="1" spans="1:10">
      <c r="A48" s="13" t="s">
        <v>161</v>
      </c>
      <c r="B48" s="13" t="s">
        <v>90</v>
      </c>
      <c r="C48" s="13" t="s">
        <v>162</v>
      </c>
      <c r="D48" s="13" t="s">
        <v>12</v>
      </c>
      <c r="E48" s="64">
        <f>500*2.5</f>
        <v>1250</v>
      </c>
      <c r="F48" s="12" t="s">
        <v>149</v>
      </c>
      <c r="G48" s="12"/>
      <c r="H48" s="13" t="s">
        <v>61</v>
      </c>
      <c r="I48" s="34"/>
      <c r="J48" s="45"/>
    </row>
    <row r="49" s="30" customFormat="1" ht="32" customHeight="1" spans="1:10">
      <c r="A49" s="65" t="s">
        <v>163</v>
      </c>
      <c r="B49" s="65" t="s">
        <v>48</v>
      </c>
      <c r="C49" s="65" t="s">
        <v>49</v>
      </c>
      <c r="D49" s="65" t="s">
        <v>12</v>
      </c>
      <c r="E49" s="66">
        <f>3110*2.5</f>
        <v>7775</v>
      </c>
      <c r="F49" s="65" t="s">
        <v>82</v>
      </c>
      <c r="G49" s="65"/>
      <c r="H49" s="13" t="s">
        <v>61</v>
      </c>
      <c r="I49" s="34"/>
      <c r="J49" s="45"/>
    </row>
    <row r="50" ht="33" customHeight="1" spans="1:10">
      <c r="A50" s="65" t="s">
        <v>39</v>
      </c>
      <c r="B50" s="65" t="s">
        <v>164</v>
      </c>
      <c r="C50" s="65" t="s">
        <v>40</v>
      </c>
      <c r="D50" s="65" t="s">
        <v>12</v>
      </c>
      <c r="E50" s="66">
        <f>1200*2.5</f>
        <v>3000</v>
      </c>
      <c r="F50" s="65" t="s">
        <v>64</v>
      </c>
      <c r="G50" s="65"/>
      <c r="H50" s="13" t="s">
        <v>61</v>
      </c>
      <c r="I50" s="34"/>
      <c r="J50" s="45"/>
    </row>
    <row r="51" ht="33" customHeight="1" spans="1:10">
      <c r="A51" s="65" t="s">
        <v>165</v>
      </c>
      <c r="B51" s="65" t="s">
        <v>166</v>
      </c>
      <c r="C51" s="65" t="s">
        <v>167</v>
      </c>
      <c r="D51" s="65" t="s">
        <v>12</v>
      </c>
      <c r="E51" s="66">
        <f>3000*2.5</f>
        <v>7500</v>
      </c>
      <c r="F51" s="65" t="s">
        <v>168</v>
      </c>
      <c r="G51" s="65"/>
      <c r="H51" s="13" t="s">
        <v>169</v>
      </c>
      <c r="I51" s="53"/>
      <c r="J51" s="53"/>
    </row>
    <row r="52" ht="33" customHeight="1" spans="1:10">
      <c r="A52" s="65" t="s">
        <v>170</v>
      </c>
      <c r="B52" s="65" t="s">
        <v>171</v>
      </c>
      <c r="C52" s="65" t="s">
        <v>16</v>
      </c>
      <c r="D52" s="65" t="s">
        <v>12</v>
      </c>
      <c r="E52" s="66">
        <f>2000*2.5</f>
        <v>5000</v>
      </c>
      <c r="F52" s="65" t="s">
        <v>172</v>
      </c>
      <c r="G52" s="65"/>
      <c r="H52" s="13" t="s">
        <v>169</v>
      </c>
      <c r="I52" s="53"/>
      <c r="J52" s="53"/>
    </row>
    <row r="53" ht="33" customHeight="1" spans="1:10">
      <c r="A53" s="65" t="s">
        <v>173</v>
      </c>
      <c r="B53" s="65" t="s">
        <v>174</v>
      </c>
      <c r="C53" s="65" t="s">
        <v>175</v>
      </c>
      <c r="D53" s="65" t="s">
        <v>12</v>
      </c>
      <c r="E53" s="66">
        <f>200*2.5</f>
        <v>500</v>
      </c>
      <c r="F53" s="65" t="s">
        <v>176</v>
      </c>
      <c r="G53" s="65"/>
      <c r="H53" s="13" t="s">
        <v>169</v>
      </c>
      <c r="I53" s="53"/>
      <c r="J53" s="53"/>
    </row>
    <row r="54" ht="33" customHeight="1" spans="1:10">
      <c r="A54" s="65" t="s">
        <v>177</v>
      </c>
      <c r="B54" s="65" t="s">
        <v>178</v>
      </c>
      <c r="C54" s="65" t="s">
        <v>179</v>
      </c>
      <c r="D54" s="65" t="s">
        <v>12</v>
      </c>
      <c r="E54" s="66">
        <f>1500*2.5</f>
        <v>3750</v>
      </c>
      <c r="F54" s="65" t="s">
        <v>176</v>
      </c>
      <c r="G54" s="65"/>
      <c r="H54" s="13" t="s">
        <v>169</v>
      </c>
      <c r="I54" s="53"/>
      <c r="J54" s="53"/>
    </row>
    <row r="55" ht="33" customHeight="1" spans="1:10">
      <c r="A55" s="65" t="s">
        <v>180</v>
      </c>
      <c r="B55" s="65" t="s">
        <v>181</v>
      </c>
      <c r="C55" s="65" t="s">
        <v>182</v>
      </c>
      <c r="D55" s="65" t="s">
        <v>12</v>
      </c>
      <c r="E55" s="66">
        <f>300*2.5</f>
        <v>750</v>
      </c>
      <c r="F55" s="65" t="s">
        <v>183</v>
      </c>
      <c r="G55" s="65"/>
      <c r="H55" s="13" t="s">
        <v>169</v>
      </c>
      <c r="I55" s="53"/>
      <c r="J55" s="53"/>
    </row>
    <row r="56" ht="33" customHeight="1" spans="1:10">
      <c r="A56" s="65" t="s">
        <v>184</v>
      </c>
      <c r="B56" s="65" t="s">
        <v>185</v>
      </c>
      <c r="C56" s="65" t="s">
        <v>186</v>
      </c>
      <c r="D56" s="65" t="s">
        <v>12</v>
      </c>
      <c r="E56" s="66">
        <f>300*2.5</f>
        <v>750</v>
      </c>
      <c r="F56" s="65" t="s">
        <v>187</v>
      </c>
      <c r="G56" s="65"/>
      <c r="H56" s="13" t="s">
        <v>169</v>
      </c>
      <c r="I56" s="53"/>
      <c r="J56" s="53"/>
    </row>
    <row r="57" ht="33" customHeight="1" spans="1:10">
      <c r="A57" s="65" t="s">
        <v>188</v>
      </c>
      <c r="B57" s="65" t="s">
        <v>189</v>
      </c>
      <c r="C57" s="65" t="s">
        <v>16</v>
      </c>
      <c r="D57" s="65" t="s">
        <v>12</v>
      </c>
      <c r="E57" s="66">
        <f>300*2.5</f>
        <v>750</v>
      </c>
      <c r="F57" s="65" t="s">
        <v>190</v>
      </c>
      <c r="G57" s="65"/>
      <c r="H57" s="13" t="s">
        <v>61</v>
      </c>
      <c r="I57" s="34"/>
      <c r="J57" s="45"/>
    </row>
    <row r="58" ht="33" customHeight="1" spans="1:10">
      <c r="A58" s="65" t="s">
        <v>191</v>
      </c>
      <c r="B58" s="65" t="s">
        <v>192</v>
      </c>
      <c r="C58" s="65" t="s">
        <v>193</v>
      </c>
      <c r="D58" s="65" t="s">
        <v>12</v>
      </c>
      <c r="E58" s="66">
        <f>50*2.5</f>
        <v>125</v>
      </c>
      <c r="F58" s="65" t="s">
        <v>110</v>
      </c>
      <c r="G58" s="65"/>
      <c r="H58" s="13" t="s">
        <v>61</v>
      </c>
      <c r="I58" s="34"/>
      <c r="J58" s="45"/>
    </row>
    <row r="59" ht="33" customHeight="1" spans="1:10">
      <c r="A59" s="65" t="s">
        <v>194</v>
      </c>
      <c r="B59" s="65" t="s">
        <v>195</v>
      </c>
      <c r="C59" s="65" t="s">
        <v>179</v>
      </c>
      <c r="D59" s="65" t="s">
        <v>12</v>
      </c>
      <c r="E59" s="66">
        <f>200*2.5</f>
        <v>500</v>
      </c>
      <c r="F59" s="65" t="s">
        <v>196</v>
      </c>
      <c r="G59" s="65"/>
      <c r="H59" s="13" t="s">
        <v>61</v>
      </c>
      <c r="I59" s="34"/>
      <c r="J59" s="45"/>
    </row>
    <row r="60" ht="33" customHeight="1" spans="1:10">
      <c r="A60" s="65" t="s">
        <v>10</v>
      </c>
      <c r="B60" s="65" t="s">
        <v>197</v>
      </c>
      <c r="C60" s="65" t="s">
        <v>11</v>
      </c>
      <c r="D60" s="65" t="s">
        <v>12</v>
      </c>
      <c r="E60" s="66">
        <f>200*2.5</f>
        <v>500</v>
      </c>
      <c r="F60" s="65" t="s">
        <v>198</v>
      </c>
      <c r="G60" s="65"/>
      <c r="H60" s="13" t="s">
        <v>61</v>
      </c>
      <c r="I60" s="34"/>
      <c r="J60" s="45"/>
    </row>
    <row r="61" ht="33" customHeight="1" spans="1:10">
      <c r="A61" s="65" t="s">
        <v>199</v>
      </c>
      <c r="B61" s="65" t="s">
        <v>200</v>
      </c>
      <c r="C61" s="65" t="s">
        <v>201</v>
      </c>
      <c r="D61" s="65" t="s">
        <v>12</v>
      </c>
      <c r="E61" s="66">
        <f>100*2.5</f>
        <v>250</v>
      </c>
      <c r="F61" s="65" t="s">
        <v>202</v>
      </c>
      <c r="G61" s="65"/>
      <c r="H61" s="13" t="s">
        <v>61</v>
      </c>
      <c r="I61" s="34"/>
      <c r="J61" s="45"/>
    </row>
    <row r="62" ht="33" customHeight="1" spans="1:10">
      <c r="A62" s="13" t="s">
        <v>203</v>
      </c>
      <c r="B62" s="52" t="s">
        <v>204</v>
      </c>
      <c r="C62" s="13" t="s">
        <v>205</v>
      </c>
      <c r="D62" s="13" t="s">
        <v>12</v>
      </c>
      <c r="E62" s="64">
        <f>510*2.5</f>
        <v>1275</v>
      </c>
      <c r="F62" s="13" t="s">
        <v>196</v>
      </c>
      <c r="G62" s="13"/>
      <c r="H62" s="13" t="s">
        <v>61</v>
      </c>
      <c r="I62" s="34"/>
      <c r="J62" s="45"/>
    </row>
    <row r="63" ht="33" customHeight="1" spans="1:10">
      <c r="A63" s="13" t="s">
        <v>206</v>
      </c>
      <c r="B63" s="13" t="s">
        <v>207</v>
      </c>
      <c r="C63" s="13" t="s">
        <v>208</v>
      </c>
      <c r="D63" s="13" t="s">
        <v>12</v>
      </c>
      <c r="E63" s="64">
        <f>170*2.5</f>
        <v>425</v>
      </c>
      <c r="F63" s="13" t="s">
        <v>60</v>
      </c>
      <c r="G63" s="13"/>
      <c r="H63" s="13" t="s">
        <v>61</v>
      </c>
      <c r="I63" s="34"/>
      <c r="J63" s="45"/>
    </row>
    <row r="64" ht="33" customHeight="1" spans="1:10">
      <c r="A64" s="13" t="s">
        <v>209</v>
      </c>
      <c r="B64" s="13" t="s">
        <v>207</v>
      </c>
      <c r="C64" s="13" t="s">
        <v>210</v>
      </c>
      <c r="D64" s="13" t="s">
        <v>12</v>
      </c>
      <c r="E64" s="64">
        <f>340*2.5</f>
        <v>850</v>
      </c>
      <c r="F64" s="13" t="s">
        <v>60</v>
      </c>
      <c r="G64" s="13"/>
      <c r="H64" s="13" t="s">
        <v>61</v>
      </c>
      <c r="I64" s="34"/>
      <c r="J64" s="45"/>
    </row>
    <row r="65" ht="33" customHeight="1" spans="1:10">
      <c r="A65" s="13" t="s">
        <v>211</v>
      </c>
      <c r="B65" s="13" t="s">
        <v>207</v>
      </c>
      <c r="C65" s="13" t="s">
        <v>212</v>
      </c>
      <c r="D65" s="13" t="s">
        <v>12</v>
      </c>
      <c r="E65" s="64">
        <f>340*2.5</f>
        <v>850</v>
      </c>
      <c r="F65" s="13" t="s">
        <v>60</v>
      </c>
      <c r="G65" s="13"/>
      <c r="H65" s="13" t="s">
        <v>61</v>
      </c>
      <c r="I65" s="34"/>
      <c r="J65" s="45"/>
    </row>
    <row r="66" ht="33" customHeight="1" spans="1:10">
      <c r="A66" s="13" t="s">
        <v>213</v>
      </c>
      <c r="B66" s="13" t="s">
        <v>204</v>
      </c>
      <c r="C66" s="13" t="s">
        <v>214</v>
      </c>
      <c r="D66" s="13" t="s">
        <v>12</v>
      </c>
      <c r="E66" s="64">
        <f>170*2.5</f>
        <v>425</v>
      </c>
      <c r="F66" s="13" t="s">
        <v>196</v>
      </c>
      <c r="G66" s="13"/>
      <c r="H66" s="13" t="s">
        <v>61</v>
      </c>
      <c r="I66" s="34"/>
      <c r="J66" s="45"/>
    </row>
    <row r="67" ht="33" customHeight="1" spans="1:10">
      <c r="A67" s="13" t="s">
        <v>215</v>
      </c>
      <c r="B67" s="13" t="s">
        <v>216</v>
      </c>
      <c r="C67" s="13" t="s">
        <v>217</v>
      </c>
      <c r="D67" s="13" t="s">
        <v>12</v>
      </c>
      <c r="E67" s="64">
        <f>300*2.5</f>
        <v>750</v>
      </c>
      <c r="F67" s="13" t="s">
        <v>218</v>
      </c>
      <c r="G67" s="13"/>
      <c r="H67" s="13" t="s">
        <v>169</v>
      </c>
      <c r="I67" s="53"/>
      <c r="J67" s="53"/>
    </row>
    <row r="68" ht="33" customHeight="1" spans="1:10">
      <c r="A68" s="13" t="s">
        <v>219</v>
      </c>
      <c r="B68" s="13" t="s">
        <v>216</v>
      </c>
      <c r="C68" s="13" t="s">
        <v>220</v>
      </c>
      <c r="D68" s="13" t="s">
        <v>12</v>
      </c>
      <c r="E68" s="64">
        <f>600*2.5</f>
        <v>1500</v>
      </c>
      <c r="F68" s="13" t="s">
        <v>218</v>
      </c>
      <c r="G68" s="13"/>
      <c r="H68" s="13" t="s">
        <v>169</v>
      </c>
      <c r="I68" s="53"/>
      <c r="J68" s="53"/>
    </row>
    <row r="69" ht="33" customHeight="1" spans="1:10">
      <c r="A69" s="13" t="s">
        <v>221</v>
      </c>
      <c r="B69" s="13" t="s">
        <v>216</v>
      </c>
      <c r="C69" s="13" t="s">
        <v>222</v>
      </c>
      <c r="D69" s="13" t="s">
        <v>12</v>
      </c>
      <c r="E69" s="64">
        <f>600*2.5</f>
        <v>1500</v>
      </c>
      <c r="F69" s="13" t="s">
        <v>218</v>
      </c>
      <c r="G69" s="13"/>
      <c r="H69" s="13" t="s">
        <v>169</v>
      </c>
      <c r="I69" s="53"/>
      <c r="J69" s="53"/>
    </row>
    <row r="71" s="7" customFormat="1" ht="75" customHeight="1" spans="1:7">
      <c r="A71" s="15" t="s">
        <v>26</v>
      </c>
      <c r="B71" s="16"/>
      <c r="C71" s="16"/>
      <c r="D71" s="16"/>
      <c r="E71" s="16"/>
      <c r="F71" s="16"/>
      <c r="G71" s="16"/>
    </row>
    <row r="72" s="7" customFormat="1" ht="33" customHeight="1" spans="1:9">
      <c r="A72" s="17" t="s">
        <v>27</v>
      </c>
      <c r="B72" s="18" t="s">
        <v>28</v>
      </c>
      <c r="C72" s="19"/>
      <c r="D72" s="19"/>
      <c r="E72" s="19"/>
      <c r="F72" s="19"/>
      <c r="G72" s="19"/>
      <c r="H72" s="19"/>
      <c r="I72" s="19"/>
    </row>
    <row r="73" s="7" customFormat="1" ht="33" customHeight="1" spans="1:9">
      <c r="A73" s="19"/>
      <c r="B73" s="18" t="s">
        <v>29</v>
      </c>
      <c r="C73" s="19"/>
      <c r="D73" s="19"/>
      <c r="E73" s="19"/>
      <c r="F73" s="19"/>
      <c r="G73" s="19"/>
      <c r="H73" s="19"/>
      <c r="I73" s="19"/>
    </row>
    <row r="74" s="7" customFormat="1" ht="33" customHeight="1" spans="1:9">
      <c r="A74" s="19"/>
      <c r="B74" s="18" t="s">
        <v>30</v>
      </c>
      <c r="C74" s="18"/>
      <c r="D74" s="18"/>
      <c r="E74" s="18"/>
      <c r="F74" s="18"/>
      <c r="G74" s="18"/>
      <c r="H74" s="18"/>
      <c r="I74" s="18"/>
    </row>
    <row r="75" s="7" customFormat="1" ht="33" customHeight="1" spans="1:9">
      <c r="A75" s="19"/>
      <c r="B75" s="20" t="s">
        <v>31</v>
      </c>
      <c r="C75" s="18"/>
      <c r="D75" s="18"/>
      <c r="E75" s="18"/>
      <c r="F75" s="18"/>
      <c r="G75" s="18"/>
      <c r="H75" s="18"/>
      <c r="I75" s="18"/>
    </row>
    <row r="76" s="7" customFormat="1" ht="33" customHeight="1" spans="1:9">
      <c r="A76" s="19"/>
      <c r="B76" s="21" t="s">
        <v>32</v>
      </c>
      <c r="C76" s="22"/>
      <c r="D76" s="18"/>
      <c r="E76" s="18"/>
      <c r="F76" s="18"/>
      <c r="G76" s="18"/>
      <c r="H76" s="18"/>
      <c r="I76" s="18"/>
    </row>
    <row r="77" s="7" customFormat="1" ht="33" customHeight="1" spans="1:9">
      <c r="A77"/>
      <c r="B77" s="23" t="s">
        <v>33</v>
      </c>
      <c r="C77"/>
      <c r="D77" s="24"/>
      <c r="E77" s="24"/>
      <c r="F77" s="24"/>
      <c r="G77" s="24"/>
      <c r="H77" s="24"/>
      <c r="I77" s="24"/>
    </row>
    <row r="78" s="7" customFormat="1" ht="33" customHeight="1" spans="1:9">
      <c r="A78"/>
      <c r="B78" s="23" t="s">
        <v>34</v>
      </c>
      <c r="C78"/>
      <c r="D78" s="24"/>
      <c r="E78" s="24"/>
      <c r="F78" s="24"/>
      <c r="G78" s="24"/>
      <c r="H78" s="24"/>
      <c r="I78" s="24"/>
    </row>
    <row r="79" s="7" customFormat="1" ht="33" customHeight="1" spans="1:9">
      <c r="A79"/>
      <c r="B79" s="25" t="s">
        <v>35</v>
      </c>
      <c r="C79"/>
      <c r="D79"/>
      <c r="E79"/>
      <c r="F79"/>
      <c r="G79"/>
      <c r="H79"/>
      <c r="I79"/>
    </row>
    <row r="80" s="8" customFormat="1" ht="33" customHeight="1" spans="2:6">
      <c r="B80" s="26" t="s">
        <v>36</v>
      </c>
      <c r="F80" s="7"/>
    </row>
    <row r="81" s="8" customFormat="1" ht="33" customHeight="1" spans="2:6">
      <c r="B81" s="27" t="s">
        <v>37</v>
      </c>
      <c r="C81" s="28"/>
      <c r="D81" s="29"/>
      <c r="E81" s="29"/>
      <c r="F81" s="7"/>
    </row>
  </sheetData>
  <mergeCells count="129">
    <mergeCell ref="A1:J1"/>
    <mergeCell ref="F2:G2"/>
    <mergeCell ref="I2:J2"/>
    <mergeCell ref="F3:G3"/>
    <mergeCell ref="I3:J3"/>
    <mergeCell ref="F4:G4"/>
    <mergeCell ref="I4:J4"/>
    <mergeCell ref="F5:G5"/>
    <mergeCell ref="I5:J5"/>
    <mergeCell ref="F6:G6"/>
    <mergeCell ref="I6:J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F22:G22"/>
    <mergeCell ref="I22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F44:G44"/>
    <mergeCell ref="I44:J44"/>
    <mergeCell ref="F45:G45"/>
    <mergeCell ref="I45:J45"/>
    <mergeCell ref="F46:G46"/>
    <mergeCell ref="I46:J46"/>
    <mergeCell ref="F47:G47"/>
    <mergeCell ref="I47:J47"/>
    <mergeCell ref="F48:G48"/>
    <mergeCell ref="I48:J48"/>
    <mergeCell ref="F49:G49"/>
    <mergeCell ref="I49:J49"/>
    <mergeCell ref="F50:G50"/>
    <mergeCell ref="I50:J50"/>
    <mergeCell ref="F51:G51"/>
    <mergeCell ref="F52:G52"/>
    <mergeCell ref="F53:G53"/>
    <mergeCell ref="F54:G54"/>
    <mergeCell ref="F55:G55"/>
    <mergeCell ref="F56:G56"/>
    <mergeCell ref="F57:G57"/>
    <mergeCell ref="I57:J57"/>
    <mergeCell ref="F58:G58"/>
    <mergeCell ref="I58:J58"/>
    <mergeCell ref="F59:G59"/>
    <mergeCell ref="I59:J59"/>
    <mergeCell ref="F60:G60"/>
    <mergeCell ref="I60:J60"/>
    <mergeCell ref="F61:G61"/>
    <mergeCell ref="I61:J61"/>
    <mergeCell ref="F62:G62"/>
    <mergeCell ref="I62:J62"/>
    <mergeCell ref="F63:G63"/>
    <mergeCell ref="I63:J63"/>
    <mergeCell ref="F64:G64"/>
    <mergeCell ref="I64:J64"/>
    <mergeCell ref="F65:G65"/>
    <mergeCell ref="I65:J65"/>
    <mergeCell ref="F66:G66"/>
    <mergeCell ref="I66:J66"/>
    <mergeCell ref="F67:G67"/>
    <mergeCell ref="F68:G68"/>
    <mergeCell ref="F69:G69"/>
    <mergeCell ref="A71:G7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5" workbookViewId="0">
      <selection activeCell="B25" sqref="B25:E25"/>
    </sheetView>
  </sheetViews>
  <sheetFormatPr defaultColWidth="9" defaultRowHeight="25" customHeight="1"/>
  <cols>
    <col min="1" max="1" width="23" customWidth="1"/>
    <col min="2" max="2" width="15.6333333333333" style="9" customWidth="1"/>
    <col min="3" max="3" width="17.225" style="9" customWidth="1"/>
    <col min="4" max="4" width="11.225" customWidth="1"/>
    <col min="5" max="5" width="15.6333333333333" style="9" customWidth="1"/>
    <col min="6" max="6" width="97" customWidth="1"/>
    <col min="7" max="7" width="15.6333333333333" customWidth="1"/>
    <col min="8" max="9" width="10.8916666666667" customWidth="1"/>
    <col min="10" max="16" width="15.6333333333333" customWidth="1"/>
  </cols>
  <sheetData>
    <row r="1" customFormat="1" ht="40" customHeight="1" spans="1:9">
      <c r="A1" s="10" t="s">
        <v>223</v>
      </c>
      <c r="B1" s="10"/>
      <c r="C1" s="10"/>
      <c r="D1" s="10"/>
      <c r="E1" s="10"/>
      <c r="F1" s="10"/>
      <c r="G1" s="10"/>
      <c r="H1" s="10"/>
      <c r="I1" s="10"/>
    </row>
    <row r="2" customFormat="1" ht="33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</row>
    <row r="3" customFormat="1" ht="33" customHeight="1" spans="1:9">
      <c r="A3" s="13" t="s">
        <v>48</v>
      </c>
      <c r="B3" s="13" t="s">
        <v>47</v>
      </c>
      <c r="C3" s="13" t="s">
        <v>49</v>
      </c>
      <c r="D3" s="13" t="s">
        <v>12</v>
      </c>
      <c r="E3" s="13">
        <f>280*2.5</f>
        <v>700</v>
      </c>
      <c r="F3" s="13" t="s">
        <v>224</v>
      </c>
      <c r="G3" s="13" t="s">
        <v>14</v>
      </c>
      <c r="H3" s="35"/>
      <c r="I3" s="36"/>
    </row>
    <row r="4" customFormat="1" ht="33" customHeight="1" spans="1:9">
      <c r="A4" s="13" t="s">
        <v>164</v>
      </c>
      <c r="B4" s="13" t="s">
        <v>39</v>
      </c>
      <c r="C4" s="13" t="s">
        <v>40</v>
      </c>
      <c r="D4" s="13" t="s">
        <v>12</v>
      </c>
      <c r="E4" s="13">
        <f>80*2.5</f>
        <v>200</v>
      </c>
      <c r="F4" s="13" t="s">
        <v>225</v>
      </c>
      <c r="G4" s="13" t="s">
        <v>14</v>
      </c>
      <c r="H4" s="35"/>
      <c r="I4" s="36"/>
    </row>
    <row r="5" customFormat="1" ht="33" customHeight="1" spans="1:9">
      <c r="A5" s="13" t="s">
        <v>226</v>
      </c>
      <c r="B5" s="13" t="s">
        <v>227</v>
      </c>
      <c r="C5" s="13" t="s">
        <v>11</v>
      </c>
      <c r="D5" s="13" t="s">
        <v>12</v>
      </c>
      <c r="E5" s="13">
        <f>340*2.5</f>
        <v>850</v>
      </c>
      <c r="F5" s="13" t="s">
        <v>228</v>
      </c>
      <c r="G5" s="13" t="s">
        <v>14</v>
      </c>
      <c r="H5" s="35"/>
      <c r="I5" s="36"/>
    </row>
    <row r="6" customFormat="1" ht="33" customHeight="1" spans="1:9">
      <c r="A6" s="13" t="s">
        <v>229</v>
      </c>
      <c r="B6" s="13" t="s">
        <v>230</v>
      </c>
      <c r="C6" s="13" t="s">
        <v>231</v>
      </c>
      <c r="D6" s="13" t="s">
        <v>12</v>
      </c>
      <c r="E6" s="13">
        <f>390*2.5</f>
        <v>975</v>
      </c>
      <c r="F6" s="13" t="s">
        <v>232</v>
      </c>
      <c r="G6" s="13" t="s">
        <v>14</v>
      </c>
      <c r="H6" s="35"/>
      <c r="I6" s="36"/>
    </row>
    <row r="7" customFormat="1" ht="33" customHeight="1" spans="1:9">
      <c r="A7" s="13" t="s">
        <v>233</v>
      </c>
      <c r="B7" s="13" t="s">
        <v>234</v>
      </c>
      <c r="C7" s="13" t="s">
        <v>235</v>
      </c>
      <c r="D7" s="13" t="s">
        <v>12</v>
      </c>
      <c r="E7" s="13">
        <f>400*2.5</f>
        <v>1000</v>
      </c>
      <c r="F7" s="57" t="s">
        <v>236</v>
      </c>
      <c r="G7" s="13" t="s">
        <v>14</v>
      </c>
      <c r="H7" s="35"/>
      <c r="I7" s="36"/>
    </row>
    <row r="8" customFormat="1" ht="33" customHeight="1" spans="1:9">
      <c r="A8" s="13" t="s">
        <v>237</v>
      </c>
      <c r="B8" s="13" t="s">
        <v>238</v>
      </c>
      <c r="C8" s="13" t="s">
        <v>239</v>
      </c>
      <c r="D8" s="13" t="s">
        <v>12</v>
      </c>
      <c r="E8" s="13">
        <f>1400*2.5</f>
        <v>3500</v>
      </c>
      <c r="F8" s="13" t="s">
        <v>240</v>
      </c>
      <c r="G8" s="13" t="s">
        <v>21</v>
      </c>
      <c r="H8" s="35"/>
      <c r="I8" s="36"/>
    </row>
    <row r="9" customFormat="1" ht="33" customHeight="1" spans="1:9">
      <c r="A9" s="13" t="s">
        <v>237</v>
      </c>
      <c r="B9" s="13" t="s">
        <v>241</v>
      </c>
      <c r="C9" s="13" t="s">
        <v>75</v>
      </c>
      <c r="D9" s="13" t="s">
        <v>12</v>
      </c>
      <c r="E9" s="13">
        <f>200*2.5</f>
        <v>500</v>
      </c>
      <c r="F9" s="13" t="s">
        <v>240</v>
      </c>
      <c r="G9" s="13" t="s">
        <v>21</v>
      </c>
      <c r="H9" s="35"/>
      <c r="I9" s="36"/>
    </row>
    <row r="10" customFormat="1" ht="33" customHeight="1" spans="1:9">
      <c r="A10" s="13" t="s">
        <v>242</v>
      </c>
      <c r="B10" s="13" t="s">
        <v>85</v>
      </c>
      <c r="C10" s="13" t="s">
        <v>86</v>
      </c>
      <c r="D10" s="13" t="s">
        <v>12</v>
      </c>
      <c r="E10" s="13">
        <f>100*2.5</f>
        <v>250</v>
      </c>
      <c r="F10" s="13" t="s">
        <v>243</v>
      </c>
      <c r="G10" s="13" t="s">
        <v>21</v>
      </c>
      <c r="H10" s="35"/>
      <c r="I10" s="36"/>
    </row>
    <row r="11" customFormat="1" ht="33" customHeight="1" spans="1:9">
      <c r="A11" s="13" t="s">
        <v>242</v>
      </c>
      <c r="B11" s="13" t="s">
        <v>244</v>
      </c>
      <c r="C11" s="13" t="s">
        <v>245</v>
      </c>
      <c r="D11" s="13" t="s">
        <v>12</v>
      </c>
      <c r="E11" s="13">
        <f>2000*2.5</f>
        <v>5000</v>
      </c>
      <c r="F11" s="13" t="s">
        <v>243</v>
      </c>
      <c r="G11" s="13" t="s">
        <v>21</v>
      </c>
      <c r="H11" s="35"/>
      <c r="I11" s="36"/>
    </row>
    <row r="12" customFormat="1" ht="33" customHeight="1" spans="1:9">
      <c r="A12" s="13" t="s">
        <v>171</v>
      </c>
      <c r="B12" s="13" t="s">
        <v>170</v>
      </c>
      <c r="C12" s="13" t="s">
        <v>16</v>
      </c>
      <c r="D12" s="13" t="s">
        <v>12</v>
      </c>
      <c r="E12" s="13">
        <f>640*2.5</f>
        <v>1600</v>
      </c>
      <c r="F12" s="13" t="s">
        <v>246</v>
      </c>
      <c r="G12" s="13" t="s">
        <v>169</v>
      </c>
      <c r="H12" s="58"/>
      <c r="I12" s="13"/>
    </row>
    <row r="13" customFormat="1" ht="33" customHeight="1" spans="1:9">
      <c r="A13" s="13" t="s">
        <v>166</v>
      </c>
      <c r="B13" s="13" t="s">
        <v>165</v>
      </c>
      <c r="C13" s="13" t="s">
        <v>201</v>
      </c>
      <c r="D13" s="13" t="s">
        <v>12</v>
      </c>
      <c r="E13" s="13">
        <f>180*2.5</f>
        <v>450</v>
      </c>
      <c r="F13" s="13" t="s">
        <v>247</v>
      </c>
      <c r="G13" s="13" t="s">
        <v>169</v>
      </c>
      <c r="H13" s="58"/>
      <c r="I13" s="13"/>
    </row>
    <row r="14" customFormat="1" ht="33" customHeight="1" spans="1:9">
      <c r="A14" s="13" t="s">
        <v>174</v>
      </c>
      <c r="B14" s="13" t="s">
        <v>173</v>
      </c>
      <c r="C14" s="13" t="s">
        <v>179</v>
      </c>
      <c r="D14" s="13" t="s">
        <v>12</v>
      </c>
      <c r="E14" s="13">
        <f>640*2.5</f>
        <v>1600</v>
      </c>
      <c r="F14" s="13" t="s">
        <v>248</v>
      </c>
      <c r="G14" s="13" t="s">
        <v>169</v>
      </c>
      <c r="H14" s="58"/>
      <c r="I14" s="13"/>
    </row>
    <row r="15" s="7" customFormat="1" ht="75" customHeight="1" spans="1:7">
      <c r="A15" s="15" t="s">
        <v>26</v>
      </c>
      <c r="B15" s="16"/>
      <c r="C15" s="16"/>
      <c r="D15" s="16"/>
      <c r="E15" s="16"/>
      <c r="F15" s="16"/>
      <c r="G15" s="16"/>
    </row>
    <row r="16" s="7" customFormat="1" ht="33" customHeight="1" spans="1:9">
      <c r="A16" s="17" t="s">
        <v>27</v>
      </c>
      <c r="B16" s="18" t="s">
        <v>28</v>
      </c>
      <c r="C16" s="19"/>
      <c r="D16" s="19"/>
      <c r="E16" s="19"/>
      <c r="F16" s="19"/>
      <c r="G16" s="19"/>
      <c r="H16" s="19"/>
      <c r="I16" s="19"/>
    </row>
    <row r="17" s="7" customFormat="1" ht="33" customHeight="1" spans="1:9">
      <c r="A17" s="19"/>
      <c r="B17" s="18" t="s">
        <v>29</v>
      </c>
      <c r="C17" s="19"/>
      <c r="D17" s="19"/>
      <c r="E17" s="19"/>
      <c r="F17" s="19"/>
      <c r="G17" s="19"/>
      <c r="H17" s="19"/>
      <c r="I17" s="19"/>
    </row>
    <row r="18" s="7" customFormat="1" ht="33" customHeight="1" spans="1:9">
      <c r="A18" s="19"/>
      <c r="B18" s="18" t="s">
        <v>30</v>
      </c>
      <c r="C18" s="18"/>
      <c r="D18" s="18"/>
      <c r="E18" s="18"/>
      <c r="F18" s="18"/>
      <c r="G18" s="18"/>
      <c r="H18" s="18"/>
      <c r="I18" s="18"/>
    </row>
    <row r="19" s="7" customFormat="1" ht="33" customHeight="1" spans="1:9">
      <c r="A19" s="19"/>
      <c r="B19" s="20" t="s">
        <v>31</v>
      </c>
      <c r="C19" s="18"/>
      <c r="D19" s="18"/>
      <c r="E19" s="18"/>
      <c r="F19" s="18"/>
      <c r="G19" s="18"/>
      <c r="H19" s="18"/>
      <c r="I19" s="18"/>
    </row>
    <row r="20" s="7" customFormat="1" ht="33" customHeight="1" spans="1:9">
      <c r="A20" s="19"/>
      <c r="B20" s="21" t="s">
        <v>32</v>
      </c>
      <c r="C20" s="22"/>
      <c r="D20" s="18"/>
      <c r="E20" s="18"/>
      <c r="F20" s="18"/>
      <c r="G20" s="18"/>
      <c r="H20" s="18"/>
      <c r="I20" s="18"/>
    </row>
    <row r="21" s="7" customFormat="1" ht="33" customHeight="1" spans="1:9">
      <c r="A21"/>
      <c r="B21" s="23" t="s">
        <v>33</v>
      </c>
      <c r="C21"/>
      <c r="D21" s="24"/>
      <c r="E21" s="24"/>
      <c r="F21" s="24"/>
      <c r="G21" s="24"/>
      <c r="H21" s="24"/>
      <c r="I21" s="24"/>
    </row>
    <row r="22" s="7" customFormat="1" ht="33" customHeight="1" spans="1:9">
      <c r="A22"/>
      <c r="B22" s="23" t="s">
        <v>34</v>
      </c>
      <c r="C22"/>
      <c r="D22" s="24"/>
      <c r="E22" s="24"/>
      <c r="F22" s="24"/>
      <c r="G22" s="24"/>
      <c r="H22" s="24"/>
      <c r="I22" s="24"/>
    </row>
    <row r="23" s="7" customFormat="1" ht="33" customHeight="1" spans="1:9">
      <c r="A23"/>
      <c r="B23" s="25" t="s">
        <v>35</v>
      </c>
      <c r="C23"/>
      <c r="D23"/>
      <c r="E23"/>
      <c r="F23"/>
      <c r="G23"/>
      <c r="H23"/>
      <c r="I23"/>
    </row>
    <row r="24" s="8" customFormat="1" ht="33" customHeight="1" spans="2:6">
      <c r="B24" s="26" t="s">
        <v>36</v>
      </c>
      <c r="F24" s="7"/>
    </row>
    <row r="25" s="8" customFormat="1" ht="33" customHeight="1" spans="2:6">
      <c r="B25" s="27" t="s">
        <v>37</v>
      </c>
      <c r="C25" s="28"/>
      <c r="D25" s="29"/>
      <c r="E25" s="29"/>
      <c r="F25" s="7"/>
    </row>
  </sheetData>
  <mergeCells count="12">
    <mergeCell ref="A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A15:G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28" workbookViewId="0">
      <selection activeCell="B37" sqref="B37:E37"/>
    </sheetView>
  </sheetViews>
  <sheetFormatPr defaultColWidth="9" defaultRowHeight="25" customHeight="1"/>
  <cols>
    <col min="1" max="1" width="19" customWidth="1"/>
    <col min="2" max="2" width="15.6333333333333" style="9" customWidth="1"/>
    <col min="3" max="3" width="17.225" style="9" customWidth="1"/>
    <col min="4" max="4" width="11.225" customWidth="1"/>
    <col min="5" max="5" width="15.6333333333333" style="9" customWidth="1"/>
    <col min="6" max="6" width="114.225" customWidth="1"/>
    <col min="7" max="7" width="14.6666666666667" style="9" customWidth="1"/>
    <col min="8" max="9" width="11.6666666666667" style="9" customWidth="1"/>
    <col min="10" max="17" width="15.6333333333333" customWidth="1"/>
  </cols>
  <sheetData>
    <row r="1" customFormat="1" ht="40" customHeight="1" spans="1:9">
      <c r="A1" s="10" t="s">
        <v>249</v>
      </c>
      <c r="B1" s="10"/>
      <c r="C1" s="10"/>
      <c r="D1" s="10"/>
      <c r="E1" s="10"/>
      <c r="F1" s="10"/>
      <c r="G1" s="10"/>
      <c r="H1" s="10"/>
      <c r="I1" s="10"/>
    </row>
    <row r="2" customFormat="1" ht="33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41" t="s">
        <v>8</v>
      </c>
      <c r="I2" s="42"/>
    </row>
    <row r="3" customFormat="1" ht="33" customHeight="1" spans="1:9">
      <c r="A3" s="54" t="s">
        <v>250</v>
      </c>
      <c r="B3" s="54" t="s">
        <v>170</v>
      </c>
      <c r="C3" s="54" t="s">
        <v>16</v>
      </c>
      <c r="D3" s="13" t="s">
        <v>12</v>
      </c>
      <c r="E3" s="55">
        <f>5000*2.5</f>
        <v>12500</v>
      </c>
      <c r="F3" s="13" t="s">
        <v>183</v>
      </c>
      <c r="G3" s="13" t="s">
        <v>169</v>
      </c>
      <c r="H3" s="13"/>
      <c r="I3" s="13"/>
    </row>
    <row r="4" customFormat="1" ht="33" customHeight="1" spans="1:9">
      <c r="A4" s="54" t="s">
        <v>250</v>
      </c>
      <c r="B4" s="54" t="s">
        <v>173</v>
      </c>
      <c r="C4" s="54" t="s">
        <v>179</v>
      </c>
      <c r="D4" s="13" t="s">
        <v>12</v>
      </c>
      <c r="E4" s="55">
        <f>1500*2.5</f>
        <v>3750</v>
      </c>
      <c r="F4" s="13" t="s">
        <v>176</v>
      </c>
      <c r="G4" s="13" t="s">
        <v>169</v>
      </c>
      <c r="H4" s="13"/>
      <c r="I4" s="13"/>
    </row>
    <row r="5" customFormat="1" ht="33" customHeight="1" spans="1:9">
      <c r="A5" s="54" t="s">
        <v>251</v>
      </c>
      <c r="B5" s="54" t="s">
        <v>252</v>
      </c>
      <c r="C5" s="54" t="s">
        <v>253</v>
      </c>
      <c r="D5" s="13" t="s">
        <v>12</v>
      </c>
      <c r="E5" s="55">
        <f t="shared" ref="E5:E10" si="0">500*2.5</f>
        <v>1250</v>
      </c>
      <c r="F5" s="13" t="s">
        <v>254</v>
      </c>
      <c r="G5" s="13" t="s">
        <v>21</v>
      </c>
      <c r="H5" s="34"/>
      <c r="I5" s="45"/>
    </row>
    <row r="6" customFormat="1" ht="33" customHeight="1" spans="1:9">
      <c r="A6" s="54" t="s">
        <v>251</v>
      </c>
      <c r="B6" s="54" t="s">
        <v>255</v>
      </c>
      <c r="C6" s="54" t="s">
        <v>201</v>
      </c>
      <c r="D6" s="13" t="s">
        <v>12</v>
      </c>
      <c r="E6" s="55">
        <f t="shared" si="0"/>
        <v>1250</v>
      </c>
      <c r="F6" s="13" t="s">
        <v>256</v>
      </c>
      <c r="G6" s="13" t="s">
        <v>21</v>
      </c>
      <c r="H6" s="34"/>
      <c r="I6" s="45"/>
    </row>
    <row r="7" customFormat="1" ht="33" customHeight="1" spans="1:9">
      <c r="A7" s="54" t="s">
        <v>251</v>
      </c>
      <c r="B7" s="54" t="s">
        <v>15</v>
      </c>
      <c r="C7" s="54" t="s">
        <v>16</v>
      </c>
      <c r="D7" s="13" t="s">
        <v>12</v>
      </c>
      <c r="E7" s="55">
        <f t="shared" si="0"/>
        <v>1250</v>
      </c>
      <c r="F7" s="13" t="s">
        <v>257</v>
      </c>
      <c r="G7" s="13" t="s">
        <v>21</v>
      </c>
      <c r="H7" s="34"/>
      <c r="I7" s="45"/>
    </row>
    <row r="8" customFormat="1" ht="33" customHeight="1" spans="1:9">
      <c r="A8" s="54" t="s">
        <v>251</v>
      </c>
      <c r="B8" s="54" t="s">
        <v>234</v>
      </c>
      <c r="C8" s="54" t="s">
        <v>235</v>
      </c>
      <c r="D8" s="13" t="s">
        <v>12</v>
      </c>
      <c r="E8" s="55">
        <f t="shared" si="0"/>
        <v>1250</v>
      </c>
      <c r="F8" s="13" t="s">
        <v>258</v>
      </c>
      <c r="G8" s="13" t="s">
        <v>21</v>
      </c>
      <c r="H8" s="34"/>
      <c r="I8" s="45"/>
    </row>
    <row r="9" customFormat="1" ht="33" customHeight="1" spans="1:9">
      <c r="A9" s="54" t="s">
        <v>251</v>
      </c>
      <c r="B9" s="54" t="s">
        <v>259</v>
      </c>
      <c r="C9" s="54" t="s">
        <v>260</v>
      </c>
      <c r="D9" s="13" t="s">
        <v>12</v>
      </c>
      <c r="E9" s="55">
        <f t="shared" si="0"/>
        <v>1250</v>
      </c>
      <c r="F9" s="13" t="s">
        <v>261</v>
      </c>
      <c r="G9" s="13" t="s">
        <v>21</v>
      </c>
      <c r="H9" s="34"/>
      <c r="I9" s="45"/>
    </row>
    <row r="10" customFormat="1" ht="33" customHeight="1" spans="1:9">
      <c r="A10" s="54" t="s">
        <v>251</v>
      </c>
      <c r="B10" s="54" t="s">
        <v>262</v>
      </c>
      <c r="C10" s="54" t="s">
        <v>179</v>
      </c>
      <c r="D10" s="13" t="s">
        <v>12</v>
      </c>
      <c r="E10" s="55">
        <f t="shared" si="0"/>
        <v>1250</v>
      </c>
      <c r="F10" s="13" t="s">
        <v>263</v>
      </c>
      <c r="G10" s="13" t="s">
        <v>21</v>
      </c>
      <c r="H10" s="34"/>
      <c r="I10" s="45"/>
    </row>
    <row r="11" customFormat="1" ht="33" customHeight="1" spans="1:9">
      <c r="A11" s="54" t="s">
        <v>251</v>
      </c>
      <c r="B11" s="54" t="s">
        <v>227</v>
      </c>
      <c r="C11" s="54" t="s">
        <v>11</v>
      </c>
      <c r="D11" s="13" t="s">
        <v>12</v>
      </c>
      <c r="E11" s="55">
        <f>3000*2.5</f>
        <v>7500</v>
      </c>
      <c r="F11" s="13" t="s">
        <v>264</v>
      </c>
      <c r="G11" s="13" t="s">
        <v>14</v>
      </c>
      <c r="H11" s="34"/>
      <c r="I11" s="45"/>
    </row>
    <row r="12" customFormat="1" ht="33" customHeight="1" spans="1:9">
      <c r="A12" s="54" t="s">
        <v>251</v>
      </c>
      <c r="B12" s="54" t="s">
        <v>39</v>
      </c>
      <c r="C12" s="54" t="s">
        <v>40</v>
      </c>
      <c r="D12" s="13" t="s">
        <v>12</v>
      </c>
      <c r="E12" s="55">
        <f>500*2.5</f>
        <v>1250</v>
      </c>
      <c r="F12" s="13" t="s">
        <v>265</v>
      </c>
      <c r="G12" s="13" t="s">
        <v>21</v>
      </c>
      <c r="H12" s="34"/>
      <c r="I12" s="45"/>
    </row>
    <row r="13" customFormat="1" ht="33" customHeight="1" spans="1:9">
      <c r="A13" s="54" t="s">
        <v>251</v>
      </c>
      <c r="B13" s="54" t="s">
        <v>163</v>
      </c>
      <c r="C13" s="54" t="s">
        <v>49</v>
      </c>
      <c r="D13" s="13" t="s">
        <v>12</v>
      </c>
      <c r="E13" s="55">
        <f>3000*2.5</f>
        <v>7500</v>
      </c>
      <c r="F13" s="13" t="s">
        <v>266</v>
      </c>
      <c r="G13" s="13" t="s">
        <v>14</v>
      </c>
      <c r="H13" s="34"/>
      <c r="I13" s="45"/>
    </row>
    <row r="14" ht="33" customHeight="1" spans="1:9">
      <c r="A14" s="54" t="s">
        <v>251</v>
      </c>
      <c r="B14" s="54" t="s">
        <v>267</v>
      </c>
      <c r="C14" s="54" t="s">
        <v>193</v>
      </c>
      <c r="D14" s="13" t="s">
        <v>12</v>
      </c>
      <c r="E14" s="55">
        <f>500*2.5</f>
        <v>1250</v>
      </c>
      <c r="F14" s="13" t="s">
        <v>268</v>
      </c>
      <c r="G14" s="13" t="s">
        <v>21</v>
      </c>
      <c r="H14" s="34"/>
      <c r="I14" s="45"/>
    </row>
    <row r="15" ht="33" customHeight="1" spans="1:9">
      <c r="A15" s="54" t="s">
        <v>269</v>
      </c>
      <c r="B15" s="54" t="s">
        <v>270</v>
      </c>
      <c r="C15" s="54" t="s">
        <v>271</v>
      </c>
      <c r="D15" s="13" t="s">
        <v>12</v>
      </c>
      <c r="E15" s="55">
        <f t="shared" ref="E15:E25" si="1">1000*2.5</f>
        <v>2500</v>
      </c>
      <c r="F15" s="13" t="s">
        <v>258</v>
      </c>
      <c r="G15" s="13" t="s">
        <v>21</v>
      </c>
      <c r="H15" s="34"/>
      <c r="I15" s="45"/>
    </row>
    <row r="16" ht="33" customHeight="1" spans="1:9">
      <c r="A16" s="56" t="s">
        <v>269</v>
      </c>
      <c r="B16" s="56" t="s">
        <v>72</v>
      </c>
      <c r="C16" s="56" t="s">
        <v>73</v>
      </c>
      <c r="D16" s="13" t="s">
        <v>12</v>
      </c>
      <c r="E16" s="55">
        <f t="shared" si="1"/>
        <v>2500</v>
      </c>
      <c r="F16" s="13" t="s">
        <v>272</v>
      </c>
      <c r="G16" s="13" t="s">
        <v>21</v>
      </c>
      <c r="H16" s="34"/>
      <c r="I16" s="45"/>
    </row>
    <row r="17" ht="33" customHeight="1" spans="1:9">
      <c r="A17" s="54" t="s">
        <v>269</v>
      </c>
      <c r="B17" s="54" t="s">
        <v>273</v>
      </c>
      <c r="C17" s="56" t="s">
        <v>274</v>
      </c>
      <c r="D17" s="13" t="s">
        <v>12</v>
      </c>
      <c r="E17" s="55">
        <f t="shared" si="1"/>
        <v>2500</v>
      </c>
      <c r="F17" s="13" t="s">
        <v>261</v>
      </c>
      <c r="G17" s="13" t="s">
        <v>21</v>
      </c>
      <c r="H17" s="34"/>
      <c r="I17" s="45"/>
    </row>
    <row r="18" ht="33" customHeight="1" spans="1:9">
      <c r="A18" s="56" t="s">
        <v>269</v>
      </c>
      <c r="B18" s="56"/>
      <c r="C18" s="56" t="s">
        <v>275</v>
      </c>
      <c r="D18" s="13" t="s">
        <v>12</v>
      </c>
      <c r="E18" s="55">
        <f t="shared" si="1"/>
        <v>2500</v>
      </c>
      <c r="F18" s="13" t="s">
        <v>263</v>
      </c>
      <c r="G18" s="13" t="s">
        <v>21</v>
      </c>
      <c r="H18" s="34"/>
      <c r="I18" s="45"/>
    </row>
    <row r="19" ht="33" customHeight="1" spans="1:9">
      <c r="A19" s="56" t="s">
        <v>269</v>
      </c>
      <c r="B19" s="56" t="s">
        <v>276</v>
      </c>
      <c r="C19" s="56" t="s">
        <v>277</v>
      </c>
      <c r="D19" s="13" t="s">
        <v>12</v>
      </c>
      <c r="E19" s="55">
        <f t="shared" si="1"/>
        <v>2500</v>
      </c>
      <c r="F19" s="13" t="s">
        <v>278</v>
      </c>
      <c r="G19" s="13" t="s">
        <v>21</v>
      </c>
      <c r="H19" s="34"/>
      <c r="I19" s="45"/>
    </row>
    <row r="20" ht="33" customHeight="1" spans="1:9">
      <c r="A20" s="56" t="s">
        <v>269</v>
      </c>
      <c r="B20" s="56" t="s">
        <v>279</v>
      </c>
      <c r="C20" s="56" t="s">
        <v>280</v>
      </c>
      <c r="D20" s="13" t="s">
        <v>12</v>
      </c>
      <c r="E20" s="55">
        <f t="shared" si="1"/>
        <v>2500</v>
      </c>
      <c r="F20" s="13" t="s">
        <v>278</v>
      </c>
      <c r="G20" s="13" t="s">
        <v>21</v>
      </c>
      <c r="H20" s="34"/>
      <c r="I20" s="45"/>
    </row>
    <row r="21" ht="33" customHeight="1" spans="1:9">
      <c r="A21" s="54" t="s">
        <v>269</v>
      </c>
      <c r="B21" s="54" t="s">
        <v>87</v>
      </c>
      <c r="C21" s="54" t="s">
        <v>88</v>
      </c>
      <c r="D21" s="13" t="s">
        <v>12</v>
      </c>
      <c r="E21" s="55">
        <f t="shared" si="1"/>
        <v>2500</v>
      </c>
      <c r="F21" s="13" t="s">
        <v>281</v>
      </c>
      <c r="G21" s="13" t="s">
        <v>21</v>
      </c>
      <c r="H21" s="34"/>
      <c r="I21" s="45"/>
    </row>
    <row r="22" ht="33" customHeight="1" spans="1:9">
      <c r="A22" s="56" t="s">
        <v>269</v>
      </c>
      <c r="B22" s="56" t="s">
        <v>85</v>
      </c>
      <c r="C22" s="56" t="s">
        <v>86</v>
      </c>
      <c r="D22" s="13" t="s">
        <v>12</v>
      </c>
      <c r="E22" s="55">
        <f t="shared" si="1"/>
        <v>2500</v>
      </c>
      <c r="F22" s="13" t="s">
        <v>281</v>
      </c>
      <c r="G22" s="13" t="s">
        <v>21</v>
      </c>
      <c r="H22" s="34"/>
      <c r="I22" s="45"/>
    </row>
    <row r="23" ht="33" customHeight="1" spans="1:9">
      <c r="A23" s="56" t="s">
        <v>269</v>
      </c>
      <c r="B23" s="56"/>
      <c r="C23" s="56" t="s">
        <v>282</v>
      </c>
      <c r="D23" s="13" t="s">
        <v>12</v>
      </c>
      <c r="E23" s="55">
        <f t="shared" si="1"/>
        <v>2500</v>
      </c>
      <c r="F23" s="13" t="s">
        <v>281</v>
      </c>
      <c r="G23" s="13" t="s">
        <v>21</v>
      </c>
      <c r="H23" s="34"/>
      <c r="I23" s="45"/>
    </row>
    <row r="24" ht="33" customHeight="1" spans="1:9">
      <c r="A24" s="56" t="s">
        <v>269</v>
      </c>
      <c r="B24" s="56" t="s">
        <v>244</v>
      </c>
      <c r="C24" s="56" t="s">
        <v>283</v>
      </c>
      <c r="D24" s="13" t="s">
        <v>12</v>
      </c>
      <c r="E24" s="55">
        <f t="shared" si="1"/>
        <v>2500</v>
      </c>
      <c r="F24" s="13" t="s">
        <v>281</v>
      </c>
      <c r="G24" s="13" t="s">
        <v>21</v>
      </c>
      <c r="H24" s="34"/>
      <c r="I24" s="45"/>
    </row>
    <row r="25" ht="33" customHeight="1" spans="1:9">
      <c r="A25" s="56" t="s">
        <v>269</v>
      </c>
      <c r="B25" s="56" t="s">
        <v>284</v>
      </c>
      <c r="C25" s="56" t="s">
        <v>285</v>
      </c>
      <c r="D25" s="13" t="s">
        <v>12</v>
      </c>
      <c r="E25" s="55">
        <f t="shared" si="1"/>
        <v>2500</v>
      </c>
      <c r="F25" s="13" t="s">
        <v>281</v>
      </c>
      <c r="G25" s="13" t="s">
        <v>21</v>
      </c>
      <c r="H25" s="34"/>
      <c r="I25" s="45"/>
    </row>
    <row r="27" s="7" customFormat="1" ht="75" customHeight="1" spans="1:7">
      <c r="A27" s="15" t="s">
        <v>26</v>
      </c>
      <c r="B27" s="16"/>
      <c r="C27" s="16"/>
      <c r="D27" s="16"/>
      <c r="E27" s="16"/>
      <c r="F27" s="16"/>
      <c r="G27" s="16"/>
    </row>
    <row r="28" s="7" customFormat="1" ht="33" customHeight="1" spans="1:9">
      <c r="A28" s="17" t="s">
        <v>27</v>
      </c>
      <c r="B28" s="18" t="s">
        <v>28</v>
      </c>
      <c r="C28" s="19"/>
      <c r="D28" s="19"/>
      <c r="E28" s="19"/>
      <c r="F28" s="19"/>
      <c r="G28" s="19"/>
      <c r="H28" s="19"/>
      <c r="I28" s="19"/>
    </row>
    <row r="29" s="7" customFormat="1" ht="33" customHeight="1" spans="1:9">
      <c r="A29" s="19"/>
      <c r="B29" s="18" t="s">
        <v>29</v>
      </c>
      <c r="C29" s="19"/>
      <c r="D29" s="19"/>
      <c r="E29" s="19"/>
      <c r="F29" s="19"/>
      <c r="G29" s="19"/>
      <c r="H29" s="19"/>
      <c r="I29" s="19"/>
    </row>
    <row r="30" s="7" customFormat="1" ht="33" customHeight="1" spans="1:9">
      <c r="A30" s="19"/>
      <c r="B30" s="18" t="s">
        <v>30</v>
      </c>
      <c r="C30" s="18"/>
      <c r="D30" s="18"/>
      <c r="E30" s="18"/>
      <c r="F30" s="18"/>
      <c r="G30" s="18"/>
      <c r="H30" s="18"/>
      <c r="I30" s="18"/>
    </row>
    <row r="31" s="7" customFormat="1" ht="33" customHeight="1" spans="1:9">
      <c r="A31" s="19"/>
      <c r="B31" s="20" t="s">
        <v>31</v>
      </c>
      <c r="C31" s="18"/>
      <c r="D31" s="18"/>
      <c r="E31" s="18"/>
      <c r="F31" s="18"/>
      <c r="G31" s="18"/>
      <c r="H31" s="18"/>
      <c r="I31" s="18"/>
    </row>
    <row r="32" s="7" customFormat="1" ht="33" customHeight="1" spans="1:9">
      <c r="A32" s="19"/>
      <c r="B32" s="21" t="s">
        <v>32</v>
      </c>
      <c r="C32" s="22"/>
      <c r="D32" s="18"/>
      <c r="E32" s="18"/>
      <c r="F32" s="18"/>
      <c r="G32" s="18"/>
      <c r="H32" s="18"/>
      <c r="I32" s="18"/>
    </row>
    <row r="33" s="7" customFormat="1" ht="33" customHeight="1" spans="1:9">
      <c r="A33"/>
      <c r="B33" s="23" t="s">
        <v>33</v>
      </c>
      <c r="C33"/>
      <c r="D33" s="24"/>
      <c r="E33" s="24"/>
      <c r="F33" s="24"/>
      <c r="G33" s="24"/>
      <c r="H33" s="24"/>
      <c r="I33" s="24"/>
    </row>
    <row r="34" s="7" customFormat="1" ht="33" customHeight="1" spans="1:9">
      <c r="A34"/>
      <c r="B34" s="23" t="s">
        <v>34</v>
      </c>
      <c r="C34"/>
      <c r="D34" s="24"/>
      <c r="E34" s="24"/>
      <c r="F34" s="24"/>
      <c r="G34" s="24"/>
      <c r="H34" s="24"/>
      <c r="I34" s="24"/>
    </row>
    <row r="35" s="7" customFormat="1" ht="33" customHeight="1" spans="1:9">
      <c r="A35"/>
      <c r="B35" s="25" t="s">
        <v>35</v>
      </c>
      <c r="C35"/>
      <c r="D35"/>
      <c r="E35"/>
      <c r="F35"/>
      <c r="G35"/>
      <c r="H35"/>
      <c r="I35"/>
    </row>
    <row r="36" s="8" customFormat="1" ht="33" customHeight="1" spans="2:6">
      <c r="B36" s="26" t="s">
        <v>36</v>
      </c>
      <c r="F36" s="7"/>
    </row>
    <row r="37" s="8" customFormat="1" ht="33" customHeight="1" spans="2:6">
      <c r="B37" s="27" t="s">
        <v>37</v>
      </c>
      <c r="C37" s="28"/>
      <c r="D37" s="29"/>
      <c r="E37" s="29"/>
      <c r="F37" s="7"/>
    </row>
  </sheetData>
  <mergeCells count="24">
    <mergeCell ref="A1:I1"/>
    <mergeCell ref="H2:I2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27:G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3" workbookViewId="0">
      <selection activeCell="B23" sqref="B23:E23"/>
    </sheetView>
  </sheetViews>
  <sheetFormatPr defaultColWidth="9" defaultRowHeight="13.5"/>
  <cols>
    <col min="1" max="1" width="23.775" customWidth="1"/>
    <col min="2" max="2" width="14.5583333333333" customWidth="1"/>
    <col min="3" max="3" width="16.3333333333333" customWidth="1"/>
    <col min="5" max="5" width="19.5583333333333" customWidth="1"/>
    <col min="6" max="6" width="83.225" customWidth="1"/>
    <col min="7" max="7" width="13.775" customWidth="1"/>
    <col min="8" max="8" width="12.225" customWidth="1"/>
    <col min="9" max="9" width="11.4416666666667" customWidth="1"/>
  </cols>
  <sheetData>
    <row r="1" ht="40" customHeight="1" spans="1:9">
      <c r="A1" s="37" t="s">
        <v>286</v>
      </c>
      <c r="B1" s="37"/>
      <c r="C1" s="37"/>
      <c r="D1" s="37"/>
      <c r="E1" s="37"/>
      <c r="F1" s="37"/>
      <c r="G1" s="37"/>
      <c r="H1" s="37"/>
      <c r="I1" s="37"/>
    </row>
    <row r="2" ht="33" customHeight="1" spans="1:9">
      <c r="A2" s="11" t="s">
        <v>287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/>
    </row>
    <row r="3" ht="33" customHeight="1" spans="1:9">
      <c r="A3" s="12" t="s">
        <v>166</v>
      </c>
      <c r="B3" s="12" t="s">
        <v>165</v>
      </c>
      <c r="C3" s="12" t="s">
        <v>288</v>
      </c>
      <c r="D3" s="13" t="s">
        <v>12</v>
      </c>
      <c r="E3" s="12">
        <f>400*2.5</f>
        <v>1000</v>
      </c>
      <c r="F3" s="53" t="s">
        <v>289</v>
      </c>
      <c r="G3" s="53" t="s">
        <v>169</v>
      </c>
      <c r="H3" s="13"/>
      <c r="I3" s="13"/>
    </row>
    <row r="4" ht="33" customHeight="1" spans="1:9">
      <c r="A4" s="12" t="s">
        <v>171</v>
      </c>
      <c r="B4" s="12" t="s">
        <v>170</v>
      </c>
      <c r="C4" s="12" t="s">
        <v>290</v>
      </c>
      <c r="D4" s="13" t="s">
        <v>12</v>
      </c>
      <c r="E4" s="12">
        <f>2000*2.5</f>
        <v>5000</v>
      </c>
      <c r="F4" s="53" t="s">
        <v>291</v>
      </c>
      <c r="G4" s="53" t="s">
        <v>169</v>
      </c>
      <c r="H4" s="13"/>
      <c r="I4" s="13"/>
    </row>
    <row r="5" ht="33" customHeight="1" spans="1:9">
      <c r="A5" s="12" t="s">
        <v>185</v>
      </c>
      <c r="B5" s="12" t="s">
        <v>184</v>
      </c>
      <c r="C5" s="12" t="s">
        <v>292</v>
      </c>
      <c r="D5" s="13" t="s">
        <v>12</v>
      </c>
      <c r="E5" s="12">
        <f>2000*2.5</f>
        <v>5000</v>
      </c>
      <c r="F5" s="53" t="s">
        <v>293</v>
      </c>
      <c r="G5" s="53" t="s">
        <v>169</v>
      </c>
      <c r="H5" s="13"/>
      <c r="I5" s="13"/>
    </row>
    <row r="6" ht="33" customHeight="1" spans="1:9">
      <c r="A6" s="12" t="s">
        <v>174</v>
      </c>
      <c r="B6" s="12" t="s">
        <v>173</v>
      </c>
      <c r="C6" s="12" t="s">
        <v>294</v>
      </c>
      <c r="D6" s="13" t="s">
        <v>12</v>
      </c>
      <c r="E6" s="12">
        <f>1000*2.5</f>
        <v>2500</v>
      </c>
      <c r="F6" s="53" t="s">
        <v>295</v>
      </c>
      <c r="G6" s="53" t="s">
        <v>169</v>
      </c>
      <c r="H6" s="13"/>
      <c r="I6" s="13"/>
    </row>
    <row r="7" ht="33" customHeight="1" spans="1:9">
      <c r="A7" s="12" t="s">
        <v>296</v>
      </c>
      <c r="B7" s="12" t="s">
        <v>15</v>
      </c>
      <c r="C7" s="12" t="s">
        <v>290</v>
      </c>
      <c r="D7" s="13" t="s">
        <v>12</v>
      </c>
      <c r="E7" s="12">
        <f>1000*2.5</f>
        <v>2500</v>
      </c>
      <c r="F7" s="53" t="s">
        <v>291</v>
      </c>
      <c r="G7" s="53" t="s">
        <v>21</v>
      </c>
      <c r="H7" s="34"/>
      <c r="I7" s="45"/>
    </row>
    <row r="8" ht="33" customHeight="1" spans="1:9">
      <c r="A8" s="12" t="s">
        <v>233</v>
      </c>
      <c r="B8" s="12" t="s">
        <v>234</v>
      </c>
      <c r="C8" s="12" t="s">
        <v>292</v>
      </c>
      <c r="D8" s="13" t="s">
        <v>12</v>
      </c>
      <c r="E8" s="12">
        <f>1000*2.5</f>
        <v>2500</v>
      </c>
      <c r="F8" s="53" t="s">
        <v>293</v>
      </c>
      <c r="G8" s="53" t="s">
        <v>21</v>
      </c>
      <c r="H8" s="35"/>
      <c r="I8" s="36"/>
    </row>
    <row r="9" ht="33" customHeight="1" spans="1:9">
      <c r="A9" s="12" t="s">
        <v>297</v>
      </c>
      <c r="B9" s="12" t="s">
        <v>262</v>
      </c>
      <c r="C9" s="12" t="s">
        <v>294</v>
      </c>
      <c r="D9" s="13" t="s">
        <v>12</v>
      </c>
      <c r="E9" s="12">
        <f>1000*2.5</f>
        <v>2500</v>
      </c>
      <c r="F9" s="53" t="s">
        <v>295</v>
      </c>
      <c r="G9" s="53" t="s">
        <v>21</v>
      </c>
      <c r="H9" s="35"/>
      <c r="I9" s="36"/>
    </row>
    <row r="10" ht="33" customHeight="1" spans="1:9">
      <c r="A10" s="12" t="s">
        <v>226</v>
      </c>
      <c r="B10" s="12" t="s">
        <v>227</v>
      </c>
      <c r="C10" s="12" t="s">
        <v>298</v>
      </c>
      <c r="D10" s="13" t="s">
        <v>12</v>
      </c>
      <c r="E10" s="12">
        <f>2000*2.5</f>
        <v>5000</v>
      </c>
      <c r="F10" s="53" t="s">
        <v>299</v>
      </c>
      <c r="G10" s="53" t="s">
        <v>21</v>
      </c>
      <c r="H10" s="35"/>
      <c r="I10" s="36"/>
    </row>
    <row r="11" ht="33" customHeight="1" spans="1:9">
      <c r="A11" s="12" t="s">
        <v>48</v>
      </c>
      <c r="B11" s="12" t="s">
        <v>47</v>
      </c>
      <c r="C11" s="12" t="s">
        <v>300</v>
      </c>
      <c r="D11" s="13" t="s">
        <v>12</v>
      </c>
      <c r="E11" s="12">
        <f>2000*2.5</f>
        <v>5000</v>
      </c>
      <c r="F11" s="53" t="s">
        <v>301</v>
      </c>
      <c r="G11" s="53" t="s">
        <v>21</v>
      </c>
      <c r="H11" s="35"/>
      <c r="I11" s="36"/>
    </row>
    <row r="13" s="7" customFormat="1" ht="75" customHeight="1" spans="1:7">
      <c r="A13" s="15" t="s">
        <v>26</v>
      </c>
      <c r="B13" s="16"/>
      <c r="C13" s="16"/>
      <c r="D13" s="16"/>
      <c r="E13" s="16"/>
      <c r="F13" s="16"/>
      <c r="G13" s="16"/>
    </row>
    <row r="14" s="7" customFormat="1" ht="33" customHeight="1" spans="1:9">
      <c r="A14" s="17" t="s">
        <v>27</v>
      </c>
      <c r="B14" s="18" t="s">
        <v>28</v>
      </c>
      <c r="C14" s="19"/>
      <c r="D14" s="19"/>
      <c r="E14" s="19"/>
      <c r="F14" s="19"/>
      <c r="G14" s="19"/>
      <c r="H14" s="19"/>
      <c r="I14" s="19"/>
    </row>
    <row r="15" s="7" customFormat="1" ht="33" customHeight="1" spans="1:9">
      <c r="A15" s="19"/>
      <c r="B15" s="18" t="s">
        <v>29</v>
      </c>
      <c r="C15" s="19"/>
      <c r="D15" s="19"/>
      <c r="E15" s="19"/>
      <c r="F15" s="19"/>
      <c r="G15" s="19"/>
      <c r="H15" s="19"/>
      <c r="I15" s="19"/>
    </row>
    <row r="16" s="7" customFormat="1" ht="33" customHeight="1" spans="1:9">
      <c r="A16" s="19"/>
      <c r="B16" s="18" t="s">
        <v>30</v>
      </c>
      <c r="C16" s="18"/>
      <c r="D16" s="18"/>
      <c r="E16" s="18"/>
      <c r="F16" s="18"/>
      <c r="G16" s="18"/>
      <c r="H16" s="18"/>
      <c r="I16" s="18"/>
    </row>
    <row r="17" s="7" customFormat="1" ht="33" customHeight="1" spans="1:9">
      <c r="A17" s="19"/>
      <c r="B17" s="20" t="s">
        <v>31</v>
      </c>
      <c r="C17" s="18"/>
      <c r="D17" s="18"/>
      <c r="E17" s="18"/>
      <c r="F17" s="18"/>
      <c r="G17" s="18"/>
      <c r="H17" s="18"/>
      <c r="I17" s="18"/>
    </row>
    <row r="18" s="7" customFormat="1" ht="33" customHeight="1" spans="1:9">
      <c r="A18" s="19"/>
      <c r="B18" s="21" t="s">
        <v>32</v>
      </c>
      <c r="C18" s="22"/>
      <c r="D18" s="18"/>
      <c r="E18" s="18"/>
      <c r="F18" s="18"/>
      <c r="G18" s="18"/>
      <c r="H18" s="18"/>
      <c r="I18" s="18"/>
    </row>
    <row r="19" s="7" customFormat="1" ht="33" customHeight="1" spans="1:9">
      <c r="A19"/>
      <c r="B19" s="23" t="s">
        <v>33</v>
      </c>
      <c r="C19"/>
      <c r="D19" s="24"/>
      <c r="E19" s="24"/>
      <c r="F19" s="24"/>
      <c r="G19" s="24"/>
      <c r="H19" s="24"/>
      <c r="I19" s="24"/>
    </row>
    <row r="20" s="7" customFormat="1" ht="33" customHeight="1" spans="1:9">
      <c r="A20"/>
      <c r="B20" s="23" t="s">
        <v>34</v>
      </c>
      <c r="C20"/>
      <c r="D20" s="24"/>
      <c r="E20" s="24"/>
      <c r="F20" s="24"/>
      <c r="G20" s="24"/>
      <c r="H20" s="24"/>
      <c r="I20" s="24"/>
    </row>
    <row r="21" s="7" customFormat="1" ht="33" customHeight="1" spans="1:9">
      <c r="A21"/>
      <c r="B21" s="25" t="s">
        <v>35</v>
      </c>
      <c r="C21"/>
      <c r="D21"/>
      <c r="E21"/>
      <c r="F21"/>
      <c r="G21"/>
      <c r="H21"/>
      <c r="I21"/>
    </row>
    <row r="22" s="8" customFormat="1" ht="33" customHeight="1" spans="2:6">
      <c r="B22" s="26" t="s">
        <v>36</v>
      </c>
      <c r="F22" s="7"/>
    </row>
    <row r="23" s="8" customFormat="1" ht="33" customHeight="1" spans="2:6">
      <c r="B23" s="27" t="s">
        <v>37</v>
      </c>
      <c r="C23" s="28"/>
      <c r="D23" s="29"/>
      <c r="E23" s="29"/>
      <c r="F23" s="7"/>
    </row>
  </sheetData>
  <mergeCells count="8">
    <mergeCell ref="A1:I1"/>
    <mergeCell ref="H2:I2"/>
    <mergeCell ref="H7:I7"/>
    <mergeCell ref="H8:I8"/>
    <mergeCell ref="H9:I9"/>
    <mergeCell ref="H10:I10"/>
    <mergeCell ref="H11:I11"/>
    <mergeCell ref="A13:G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7" workbookViewId="0">
      <selection activeCell="B26" sqref="B26:E26"/>
    </sheetView>
  </sheetViews>
  <sheetFormatPr defaultColWidth="9" defaultRowHeight="13.5"/>
  <cols>
    <col min="1" max="1" width="24.5583333333333" customWidth="1"/>
    <col min="2" max="2" width="17.6333333333333" customWidth="1"/>
    <col min="3" max="3" width="16" customWidth="1"/>
    <col min="4" max="4" width="11.1083333333333" customWidth="1"/>
    <col min="5" max="5" width="14.5" customWidth="1"/>
    <col min="6" max="6" width="92.3333333333333" customWidth="1"/>
    <col min="7" max="7" width="13.225" customWidth="1"/>
    <col min="8" max="8" width="13.8916666666667" customWidth="1"/>
    <col min="9" max="9" width="10.775" customWidth="1"/>
  </cols>
  <sheetData>
    <row r="1" customFormat="1" ht="40" customHeight="1" spans="1:8">
      <c r="A1" s="37" t="s">
        <v>302</v>
      </c>
      <c r="B1" s="37"/>
      <c r="C1" s="37"/>
      <c r="D1" s="37"/>
      <c r="E1" s="37"/>
      <c r="F1" s="37"/>
      <c r="G1" s="37"/>
      <c r="H1" s="37"/>
    </row>
    <row r="2" ht="32" customHeight="1" spans="1:8">
      <c r="A2" s="49" t="s">
        <v>303</v>
      </c>
      <c r="B2" s="49" t="s">
        <v>2</v>
      </c>
      <c r="C2" s="49" t="s">
        <v>304</v>
      </c>
      <c r="D2" s="49" t="s">
        <v>4</v>
      </c>
      <c r="E2" s="11" t="s">
        <v>5</v>
      </c>
      <c r="F2" s="11" t="s">
        <v>6</v>
      </c>
      <c r="G2" s="11" t="s">
        <v>7</v>
      </c>
      <c r="H2" s="50" t="s">
        <v>8</v>
      </c>
    </row>
    <row r="3" ht="30" customHeight="1" spans="1:8">
      <c r="A3" s="51" t="s">
        <v>204</v>
      </c>
      <c r="B3" s="51" t="s">
        <v>305</v>
      </c>
      <c r="C3" s="51" t="s">
        <v>306</v>
      </c>
      <c r="D3" s="51" t="s">
        <v>12</v>
      </c>
      <c r="E3" s="13">
        <f>4000*2.5</f>
        <v>10000</v>
      </c>
      <c r="F3" s="13" t="s">
        <v>307</v>
      </c>
      <c r="G3" s="13" t="s">
        <v>21</v>
      </c>
      <c r="H3" s="14"/>
    </row>
    <row r="4" ht="30" customHeight="1" spans="1:8">
      <c r="A4" s="51" t="s">
        <v>308</v>
      </c>
      <c r="B4" s="51" t="s">
        <v>309</v>
      </c>
      <c r="C4" s="51" t="s">
        <v>310</v>
      </c>
      <c r="D4" s="51" t="s">
        <v>12</v>
      </c>
      <c r="E4" s="13">
        <f>12000*2.5</f>
        <v>30000</v>
      </c>
      <c r="F4" s="13" t="s">
        <v>311</v>
      </c>
      <c r="G4" s="13" t="s">
        <v>21</v>
      </c>
      <c r="H4" s="14"/>
    </row>
    <row r="5" ht="30" customHeight="1" spans="1:8">
      <c r="A5" s="51" t="s">
        <v>308</v>
      </c>
      <c r="B5" s="51" t="s">
        <v>312</v>
      </c>
      <c r="C5" s="51" t="s">
        <v>313</v>
      </c>
      <c r="D5" s="51" t="s">
        <v>12</v>
      </c>
      <c r="E5" s="13">
        <f>24000*2.5</f>
        <v>60000</v>
      </c>
      <c r="F5" s="13" t="s">
        <v>311</v>
      </c>
      <c r="G5" s="13" t="s">
        <v>21</v>
      </c>
      <c r="H5" s="14"/>
    </row>
    <row r="6" ht="30" customHeight="1" spans="1:9">
      <c r="A6" s="51" t="s">
        <v>314</v>
      </c>
      <c r="B6" s="51" t="s">
        <v>315</v>
      </c>
      <c r="C6" s="51" t="s">
        <v>316</v>
      </c>
      <c r="D6" s="51" t="s">
        <v>12</v>
      </c>
      <c r="E6" s="13">
        <f>12000*2.5</f>
        <v>30000</v>
      </c>
      <c r="F6" s="13" t="s">
        <v>307</v>
      </c>
      <c r="G6" s="13" t="s">
        <v>21</v>
      </c>
      <c r="H6" s="14"/>
      <c r="I6" s="9"/>
    </row>
    <row r="7" ht="30" customHeight="1" spans="1:8">
      <c r="A7" s="51" t="s">
        <v>308</v>
      </c>
      <c r="B7" s="51" t="s">
        <v>317</v>
      </c>
      <c r="C7" s="51" t="s">
        <v>318</v>
      </c>
      <c r="D7" s="51" t="s">
        <v>12</v>
      </c>
      <c r="E7" s="13">
        <f>12000*2.5</f>
        <v>30000</v>
      </c>
      <c r="F7" s="13" t="s">
        <v>311</v>
      </c>
      <c r="G7" s="13" t="s">
        <v>21</v>
      </c>
      <c r="H7" s="14"/>
    </row>
    <row r="8" ht="30" customHeight="1" spans="1:8">
      <c r="A8" s="51" t="s">
        <v>308</v>
      </c>
      <c r="B8" s="51" t="s">
        <v>319</v>
      </c>
      <c r="C8" s="51" t="s">
        <v>320</v>
      </c>
      <c r="D8" s="51" t="s">
        <v>12</v>
      </c>
      <c r="E8" s="13">
        <f>8000*2.5</f>
        <v>20000</v>
      </c>
      <c r="F8" s="13" t="s">
        <v>311</v>
      </c>
      <c r="G8" s="13" t="s">
        <v>21</v>
      </c>
      <c r="H8" s="14"/>
    </row>
    <row r="9" ht="30" customHeight="1" spans="1:8">
      <c r="A9" s="51" t="s">
        <v>308</v>
      </c>
      <c r="B9" s="51" t="s">
        <v>321</v>
      </c>
      <c r="C9" s="51" t="s">
        <v>322</v>
      </c>
      <c r="D9" s="51" t="s">
        <v>12</v>
      </c>
      <c r="E9" s="13">
        <f>8000*2.5</f>
        <v>20000</v>
      </c>
      <c r="F9" s="13" t="s">
        <v>311</v>
      </c>
      <c r="G9" s="13" t="s">
        <v>21</v>
      </c>
      <c r="H9" s="14"/>
    </row>
    <row r="10" ht="30" customHeight="1" spans="1:8">
      <c r="A10" s="51" t="s">
        <v>308</v>
      </c>
      <c r="B10" s="51" t="s">
        <v>323</v>
      </c>
      <c r="C10" s="51" t="s">
        <v>324</v>
      </c>
      <c r="D10" s="51" t="s">
        <v>12</v>
      </c>
      <c r="E10" s="13">
        <f>16000*2.5</f>
        <v>40000</v>
      </c>
      <c r="F10" s="13" t="s">
        <v>311</v>
      </c>
      <c r="G10" s="13" t="s">
        <v>21</v>
      </c>
      <c r="H10" s="14"/>
    </row>
    <row r="11" ht="30" customHeight="1" spans="1:8">
      <c r="A11" s="51" t="s">
        <v>308</v>
      </c>
      <c r="B11" s="51" t="s">
        <v>325</v>
      </c>
      <c r="C11" s="51" t="s">
        <v>326</v>
      </c>
      <c r="D11" s="51" t="s">
        <v>12</v>
      </c>
      <c r="E11" s="13">
        <f>32000*2.5</f>
        <v>80000</v>
      </c>
      <c r="F11" s="13" t="s">
        <v>311</v>
      </c>
      <c r="G11" s="13" t="s">
        <v>21</v>
      </c>
      <c r="H11" s="14"/>
    </row>
    <row r="12" ht="30" customHeight="1" spans="1:8">
      <c r="A12" s="51" t="s">
        <v>308</v>
      </c>
      <c r="B12" s="51" t="s">
        <v>327</v>
      </c>
      <c r="C12" s="51" t="s">
        <v>328</v>
      </c>
      <c r="D12" s="51" t="s">
        <v>12</v>
      </c>
      <c r="E12" s="13">
        <f>16000*2.5</f>
        <v>40000</v>
      </c>
      <c r="F12" s="13" t="s">
        <v>311</v>
      </c>
      <c r="G12" s="13" t="s">
        <v>21</v>
      </c>
      <c r="H12" s="14"/>
    </row>
    <row r="13" ht="30" customHeight="1" spans="1:8">
      <c r="A13" s="51" t="s">
        <v>308</v>
      </c>
      <c r="B13" s="51" t="s">
        <v>325</v>
      </c>
      <c r="C13" s="51" t="s">
        <v>326</v>
      </c>
      <c r="D13" s="51" t="s">
        <v>12</v>
      </c>
      <c r="E13" s="13">
        <f>48000*2.5</f>
        <v>120000</v>
      </c>
      <c r="F13" s="13" t="s">
        <v>311</v>
      </c>
      <c r="G13" s="13" t="s">
        <v>21</v>
      </c>
      <c r="H13" s="14"/>
    </row>
    <row r="14" ht="30" customHeight="1" spans="1:8">
      <c r="A14" s="52" t="s">
        <v>329</v>
      </c>
      <c r="B14" s="52" t="s">
        <v>330</v>
      </c>
      <c r="C14" s="51" t="s">
        <v>331</v>
      </c>
      <c r="D14" s="51" t="s">
        <v>12</v>
      </c>
      <c r="E14" s="13">
        <f>4000*2.5</f>
        <v>10000</v>
      </c>
      <c r="F14" s="13" t="s">
        <v>332</v>
      </c>
      <c r="G14" s="13" t="s">
        <v>21</v>
      </c>
      <c r="H14" s="14"/>
    </row>
    <row r="16" s="7" customFormat="1" ht="75" customHeight="1" spans="1:7">
      <c r="A16" s="15" t="s">
        <v>26</v>
      </c>
      <c r="B16" s="16"/>
      <c r="C16" s="16"/>
      <c r="D16" s="16"/>
      <c r="E16" s="16"/>
      <c r="F16" s="16"/>
      <c r="G16" s="16"/>
    </row>
    <row r="17" s="7" customFormat="1" ht="33" customHeight="1" spans="1:9">
      <c r="A17" s="17" t="s">
        <v>27</v>
      </c>
      <c r="B17" s="18" t="s">
        <v>28</v>
      </c>
      <c r="C17" s="19"/>
      <c r="D17" s="19"/>
      <c r="E17" s="19"/>
      <c r="F17" s="19"/>
      <c r="G17" s="19"/>
      <c r="H17" s="19"/>
      <c r="I17" s="19"/>
    </row>
    <row r="18" s="7" customFormat="1" ht="33" customHeight="1" spans="1:9">
      <c r="A18" s="19"/>
      <c r="B18" s="18" t="s">
        <v>29</v>
      </c>
      <c r="C18" s="19"/>
      <c r="D18" s="19"/>
      <c r="E18" s="19"/>
      <c r="F18" s="19"/>
      <c r="G18" s="19"/>
      <c r="H18" s="19"/>
      <c r="I18" s="19"/>
    </row>
    <row r="19" s="7" customFormat="1" ht="33" customHeight="1" spans="1:9">
      <c r="A19" s="19"/>
      <c r="B19" s="18" t="s">
        <v>30</v>
      </c>
      <c r="C19" s="18"/>
      <c r="D19" s="18"/>
      <c r="E19" s="18"/>
      <c r="F19" s="18"/>
      <c r="G19" s="18"/>
      <c r="H19" s="18"/>
      <c r="I19" s="18"/>
    </row>
    <row r="20" s="7" customFormat="1" ht="33" customHeight="1" spans="1:9">
      <c r="A20" s="19"/>
      <c r="B20" s="20" t="s">
        <v>31</v>
      </c>
      <c r="C20" s="18"/>
      <c r="D20" s="18"/>
      <c r="E20" s="18"/>
      <c r="F20" s="18"/>
      <c r="G20" s="18"/>
      <c r="H20" s="18"/>
      <c r="I20" s="18"/>
    </row>
    <row r="21" s="7" customFormat="1" ht="33" customHeight="1" spans="1:9">
      <c r="A21" s="19"/>
      <c r="B21" s="21" t="s">
        <v>32</v>
      </c>
      <c r="C21" s="22"/>
      <c r="D21" s="18"/>
      <c r="E21" s="18"/>
      <c r="F21" s="18"/>
      <c r="G21" s="18"/>
      <c r="H21" s="18"/>
      <c r="I21" s="18"/>
    </row>
    <row r="22" s="7" customFormat="1" ht="33" customHeight="1" spans="1:9">
      <c r="A22"/>
      <c r="B22" s="23" t="s">
        <v>33</v>
      </c>
      <c r="C22"/>
      <c r="D22" s="24"/>
      <c r="E22" s="24"/>
      <c r="F22" s="24"/>
      <c r="G22" s="24"/>
      <c r="H22" s="24"/>
      <c r="I22" s="24"/>
    </row>
    <row r="23" s="7" customFormat="1" ht="33" customHeight="1" spans="1:9">
      <c r="A23"/>
      <c r="B23" s="23" t="s">
        <v>34</v>
      </c>
      <c r="C23"/>
      <c r="D23" s="24"/>
      <c r="E23" s="24"/>
      <c r="F23" s="24"/>
      <c r="G23" s="24"/>
      <c r="H23" s="24"/>
      <c r="I23" s="24"/>
    </row>
    <row r="24" s="7" customFormat="1" ht="33" customHeight="1" spans="1:9">
      <c r="A24"/>
      <c r="B24" s="25" t="s">
        <v>35</v>
      </c>
      <c r="C24"/>
      <c r="D24"/>
      <c r="E24"/>
      <c r="F24"/>
      <c r="G24"/>
      <c r="H24"/>
      <c r="I24"/>
    </row>
    <row r="25" s="8" customFormat="1" ht="33" customHeight="1" spans="2:6">
      <c r="B25" s="26" t="s">
        <v>36</v>
      </c>
      <c r="F25" s="7"/>
    </row>
    <row r="26" s="8" customFormat="1" ht="33" customHeight="1" spans="2:6">
      <c r="B26" s="27" t="s">
        <v>37</v>
      </c>
      <c r="C26" s="28"/>
      <c r="D26" s="29"/>
      <c r="E26" s="29"/>
      <c r="F26" s="7"/>
    </row>
  </sheetData>
  <mergeCells count="2">
    <mergeCell ref="A1:H1"/>
    <mergeCell ref="A16:G16"/>
  </mergeCells>
  <pageMargins left="0.75" right="0.75" top="1" bottom="1" header="0.5" footer="0.5"/>
  <headerFooter/>
  <ignoredErrors>
    <ignoredError sqref="E11 E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21" workbookViewId="0">
      <selection activeCell="C36" sqref="C36"/>
    </sheetView>
  </sheetViews>
  <sheetFormatPr defaultColWidth="8.89166666666667" defaultRowHeight="13.5"/>
  <cols>
    <col min="1" max="1" width="12.775" customWidth="1"/>
    <col min="2" max="2" width="19.3333333333333" customWidth="1"/>
    <col min="3" max="4" width="19.8916666666667" customWidth="1"/>
    <col min="5" max="5" width="79.775" customWidth="1"/>
    <col min="6" max="6" width="14.4416666666667" style="9" customWidth="1"/>
    <col min="7" max="7" width="12.6666666666667" customWidth="1"/>
    <col min="8" max="8" width="11.775" customWidth="1"/>
  </cols>
  <sheetData>
    <row r="1" ht="40" customHeight="1" spans="1:8">
      <c r="A1" s="38" t="s">
        <v>333</v>
      </c>
      <c r="B1" s="38"/>
      <c r="C1" s="38"/>
      <c r="D1" s="38"/>
      <c r="E1" s="38"/>
      <c r="F1" s="38"/>
      <c r="G1" s="38"/>
      <c r="H1" s="38"/>
    </row>
    <row r="2" ht="31" customHeight="1" spans="1:8">
      <c r="A2" s="39" t="s">
        <v>334</v>
      </c>
      <c r="B2" s="39" t="s">
        <v>1</v>
      </c>
      <c r="C2" s="39" t="s">
        <v>3</v>
      </c>
      <c r="D2" s="39" t="s">
        <v>5</v>
      </c>
      <c r="E2" s="40" t="s">
        <v>6</v>
      </c>
      <c r="F2" s="11" t="s">
        <v>7</v>
      </c>
      <c r="G2" s="41" t="s">
        <v>335</v>
      </c>
      <c r="H2" s="42"/>
    </row>
    <row r="3" ht="33" customHeight="1" spans="1:8">
      <c r="A3" s="43" t="s">
        <v>170</v>
      </c>
      <c r="B3" s="43" t="s">
        <v>250</v>
      </c>
      <c r="C3" s="43" t="s">
        <v>16</v>
      </c>
      <c r="D3" s="43">
        <f>1000*2.5</f>
        <v>2500</v>
      </c>
      <c r="E3" s="44" t="s">
        <v>336</v>
      </c>
      <c r="F3" s="13" t="s">
        <v>169</v>
      </c>
      <c r="G3" s="13"/>
      <c r="H3" s="13"/>
    </row>
    <row r="4" ht="33" customHeight="1" spans="1:8">
      <c r="A4" s="43" t="s">
        <v>15</v>
      </c>
      <c r="B4" s="43" t="s">
        <v>251</v>
      </c>
      <c r="C4" s="43" t="s">
        <v>16</v>
      </c>
      <c r="D4" s="43">
        <f>2500*2.5</f>
        <v>6250</v>
      </c>
      <c r="E4" s="44" t="s">
        <v>218</v>
      </c>
      <c r="F4" s="13" t="s">
        <v>21</v>
      </c>
      <c r="G4" s="34"/>
      <c r="H4" s="45"/>
    </row>
    <row r="5" ht="33" customHeight="1" spans="1:8">
      <c r="A5" s="43" t="s">
        <v>262</v>
      </c>
      <c r="B5" s="43" t="s">
        <v>251</v>
      </c>
      <c r="C5" s="43" t="s">
        <v>179</v>
      </c>
      <c r="D5" s="43">
        <f>500*2.5</f>
        <v>1250</v>
      </c>
      <c r="E5" s="44" t="s">
        <v>196</v>
      </c>
      <c r="F5" s="13" t="s">
        <v>21</v>
      </c>
      <c r="G5" s="34"/>
      <c r="H5" s="45"/>
    </row>
    <row r="6" ht="33" customHeight="1" spans="1:8">
      <c r="A6" s="43" t="s">
        <v>227</v>
      </c>
      <c r="B6" s="43" t="s">
        <v>251</v>
      </c>
      <c r="C6" s="43" t="s">
        <v>11</v>
      </c>
      <c r="D6" s="43">
        <f>2500*2.5</f>
        <v>6250</v>
      </c>
      <c r="E6" s="44" t="s">
        <v>198</v>
      </c>
      <c r="F6" s="13" t="s">
        <v>21</v>
      </c>
      <c r="G6" s="34"/>
      <c r="H6" s="45"/>
    </row>
    <row r="7" ht="33" customHeight="1" spans="1:8">
      <c r="A7" s="43" t="s">
        <v>47</v>
      </c>
      <c r="B7" s="43" t="s">
        <v>251</v>
      </c>
      <c r="C7" s="43" t="s">
        <v>49</v>
      </c>
      <c r="D7" s="43">
        <f>2000*2.5</f>
        <v>5000</v>
      </c>
      <c r="E7" s="44" t="s">
        <v>82</v>
      </c>
      <c r="F7" s="13" t="s">
        <v>21</v>
      </c>
      <c r="G7" s="34"/>
      <c r="H7" s="45"/>
    </row>
    <row r="8" ht="33" customHeight="1" spans="1:8">
      <c r="A8" s="43" t="s">
        <v>337</v>
      </c>
      <c r="B8" s="43" t="s">
        <v>269</v>
      </c>
      <c r="C8" s="46" t="s">
        <v>57</v>
      </c>
      <c r="D8" s="46">
        <f>3000*2.5</f>
        <v>7500</v>
      </c>
      <c r="E8" s="44" t="s">
        <v>60</v>
      </c>
      <c r="F8" s="13" t="s">
        <v>14</v>
      </c>
      <c r="G8" s="34"/>
      <c r="H8" s="45"/>
    </row>
    <row r="9" ht="33" customHeight="1" spans="1:8">
      <c r="A9" s="43" t="s">
        <v>338</v>
      </c>
      <c r="B9" s="43" t="s">
        <v>269</v>
      </c>
      <c r="C9" s="43" t="s">
        <v>339</v>
      </c>
      <c r="D9" s="43">
        <f>2000*2.5</f>
        <v>5000</v>
      </c>
      <c r="E9" s="44" t="s">
        <v>218</v>
      </c>
      <c r="F9" s="13" t="s">
        <v>21</v>
      </c>
      <c r="G9" s="34"/>
      <c r="H9" s="45"/>
    </row>
    <row r="10" ht="33" customHeight="1" spans="1:8">
      <c r="A10" s="47" t="s">
        <v>340</v>
      </c>
      <c r="B10" s="43" t="s">
        <v>341</v>
      </c>
      <c r="C10" s="47" t="s">
        <v>339</v>
      </c>
      <c r="D10" s="47">
        <f>2000*2.5</f>
        <v>5000</v>
      </c>
      <c r="E10" s="44" t="s">
        <v>218</v>
      </c>
      <c r="F10" s="13" t="s">
        <v>21</v>
      </c>
      <c r="G10" s="34"/>
      <c r="H10" s="45"/>
    </row>
    <row r="11" ht="33" customHeight="1" spans="1:8">
      <c r="A11" s="47" t="s">
        <v>337</v>
      </c>
      <c r="B11" s="43" t="s">
        <v>269</v>
      </c>
      <c r="C11" s="47" t="s">
        <v>342</v>
      </c>
      <c r="D11" s="47">
        <f>2000*2.5</f>
        <v>5000</v>
      </c>
      <c r="E11" s="44" t="s">
        <v>196</v>
      </c>
      <c r="F11" s="13" t="s">
        <v>21</v>
      </c>
      <c r="G11" s="34"/>
      <c r="H11" s="45"/>
    </row>
    <row r="12" ht="33" customHeight="1" spans="1:8">
      <c r="A12" s="47" t="s">
        <v>340</v>
      </c>
      <c r="B12" s="43" t="s">
        <v>269</v>
      </c>
      <c r="C12" s="48" t="s">
        <v>343</v>
      </c>
      <c r="D12" s="48">
        <f>1500*2.5</f>
        <v>3750</v>
      </c>
      <c r="E12" s="44" t="s">
        <v>110</v>
      </c>
      <c r="F12" s="13" t="s">
        <v>14</v>
      </c>
      <c r="G12" s="34"/>
      <c r="H12" s="45"/>
    </row>
    <row r="13" ht="33" customHeight="1" spans="1:8">
      <c r="A13" s="47" t="s">
        <v>344</v>
      </c>
      <c r="B13" s="43" t="s">
        <v>269</v>
      </c>
      <c r="C13" s="47" t="s">
        <v>345</v>
      </c>
      <c r="D13" s="47">
        <f>1500*2.5</f>
        <v>3750</v>
      </c>
      <c r="E13" s="44" t="s">
        <v>110</v>
      </c>
      <c r="F13" s="13" t="s">
        <v>21</v>
      </c>
      <c r="G13" s="34"/>
      <c r="H13" s="45"/>
    </row>
    <row r="14" ht="33" customHeight="1" spans="1:8">
      <c r="A14" s="47" t="s">
        <v>346</v>
      </c>
      <c r="B14" s="43" t="s">
        <v>269</v>
      </c>
      <c r="C14" s="47" t="s">
        <v>347</v>
      </c>
      <c r="D14" s="47">
        <f>1000*2.5</f>
        <v>2500</v>
      </c>
      <c r="E14" s="44" t="s">
        <v>110</v>
      </c>
      <c r="F14" s="13" t="s">
        <v>21</v>
      </c>
      <c r="G14" s="34"/>
      <c r="H14" s="45"/>
    </row>
    <row r="15" ht="33" customHeight="1" spans="1:8">
      <c r="A15" s="47" t="s">
        <v>348</v>
      </c>
      <c r="B15" s="43" t="s">
        <v>269</v>
      </c>
      <c r="C15" s="48" t="s">
        <v>349</v>
      </c>
      <c r="D15" s="48">
        <f>1000*2.5</f>
        <v>2500</v>
      </c>
      <c r="E15" s="44" t="s">
        <v>110</v>
      </c>
      <c r="F15" s="13" t="s">
        <v>14</v>
      </c>
      <c r="G15" s="34"/>
      <c r="H15" s="45"/>
    </row>
    <row r="16" ht="36" customHeight="1" spans="1:8">
      <c r="A16" s="47" t="s">
        <v>350</v>
      </c>
      <c r="B16" s="43" t="s">
        <v>269</v>
      </c>
      <c r="C16" s="47" t="s">
        <v>351</v>
      </c>
      <c r="D16" s="47">
        <f>1000*2.5</f>
        <v>2500</v>
      </c>
      <c r="E16" s="44" t="s">
        <v>64</v>
      </c>
      <c r="F16" s="13" t="s">
        <v>21</v>
      </c>
      <c r="G16" s="34"/>
      <c r="H16" s="45"/>
    </row>
    <row r="18" s="7" customFormat="1" ht="75" customHeight="1" spans="1:7">
      <c r="A18" s="15" t="s">
        <v>26</v>
      </c>
      <c r="B18" s="16"/>
      <c r="C18" s="16"/>
      <c r="D18" s="16"/>
      <c r="E18" s="16"/>
      <c r="F18" s="16"/>
      <c r="G18" s="16"/>
    </row>
    <row r="19" s="7" customFormat="1" ht="33" customHeight="1" spans="1:9">
      <c r="A19" s="17" t="s">
        <v>27</v>
      </c>
      <c r="B19" s="18" t="s">
        <v>28</v>
      </c>
      <c r="C19" s="19"/>
      <c r="D19" s="19"/>
      <c r="E19" s="19"/>
      <c r="F19" s="19"/>
      <c r="G19" s="19"/>
      <c r="H19" s="19"/>
      <c r="I19" s="19"/>
    </row>
    <row r="20" s="7" customFormat="1" ht="33" customHeight="1" spans="1:9">
      <c r="A20" s="19"/>
      <c r="B20" s="18" t="s">
        <v>29</v>
      </c>
      <c r="C20" s="19"/>
      <c r="D20" s="19"/>
      <c r="E20" s="19"/>
      <c r="F20" s="19"/>
      <c r="G20" s="19"/>
      <c r="H20" s="19"/>
      <c r="I20" s="19"/>
    </row>
    <row r="21" s="7" customFormat="1" ht="33" customHeight="1" spans="1:9">
      <c r="A21" s="19"/>
      <c r="B21" s="18" t="s">
        <v>30</v>
      </c>
      <c r="C21" s="18"/>
      <c r="D21" s="18"/>
      <c r="E21" s="18"/>
      <c r="F21" s="18"/>
      <c r="G21" s="18"/>
      <c r="H21" s="18"/>
      <c r="I21" s="18"/>
    </row>
    <row r="22" s="7" customFormat="1" ht="33" customHeight="1" spans="1:9">
      <c r="A22" s="19"/>
      <c r="B22" s="20" t="s">
        <v>31</v>
      </c>
      <c r="C22" s="18"/>
      <c r="D22" s="18"/>
      <c r="E22" s="18"/>
      <c r="F22" s="18"/>
      <c r="G22" s="18"/>
      <c r="H22" s="18"/>
      <c r="I22" s="18"/>
    </row>
    <row r="23" s="7" customFormat="1" ht="33" customHeight="1" spans="1:9">
      <c r="A23" s="19"/>
      <c r="B23" s="21" t="s">
        <v>32</v>
      </c>
      <c r="C23" s="22"/>
      <c r="D23" s="18"/>
      <c r="E23" s="18"/>
      <c r="F23" s="18"/>
      <c r="G23" s="18"/>
      <c r="H23" s="18"/>
      <c r="I23" s="18"/>
    </row>
    <row r="24" s="7" customFormat="1" ht="33" customHeight="1" spans="1:9">
      <c r="A24"/>
      <c r="B24" s="23" t="s">
        <v>33</v>
      </c>
      <c r="C24"/>
      <c r="D24" s="24"/>
      <c r="E24" s="24"/>
      <c r="F24" s="24"/>
      <c r="G24" s="24"/>
      <c r="H24" s="24"/>
      <c r="I24" s="24"/>
    </row>
    <row r="25" s="7" customFormat="1" ht="33" customHeight="1" spans="1:9">
      <c r="A25"/>
      <c r="B25" s="23" t="s">
        <v>34</v>
      </c>
      <c r="C25"/>
      <c r="D25" s="24"/>
      <c r="E25" s="24"/>
      <c r="F25" s="24"/>
      <c r="G25" s="24"/>
      <c r="H25" s="24"/>
      <c r="I25" s="24"/>
    </row>
    <row r="26" s="7" customFormat="1" ht="33" customHeight="1" spans="1:9">
      <c r="A26"/>
      <c r="B26" s="25" t="s">
        <v>35</v>
      </c>
      <c r="C26"/>
      <c r="D26"/>
      <c r="E26"/>
      <c r="F26"/>
      <c r="G26"/>
      <c r="H26"/>
      <c r="I26"/>
    </row>
    <row r="27" s="8" customFormat="1" ht="33" customHeight="1" spans="2:6">
      <c r="B27" s="26" t="s">
        <v>36</v>
      </c>
      <c r="F27" s="7"/>
    </row>
    <row r="28" s="8" customFormat="1" ht="33" customHeight="1" spans="2:6">
      <c r="B28" s="27" t="s">
        <v>37</v>
      </c>
      <c r="C28" s="28"/>
      <c r="D28" s="29"/>
      <c r="E28" s="29"/>
      <c r="F28" s="7"/>
    </row>
  </sheetData>
  <mergeCells count="16">
    <mergeCell ref="A1:H1"/>
    <mergeCell ref="G2:H2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A18:G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13" workbookViewId="0">
      <selection activeCell="E22" sqref="E22"/>
    </sheetView>
  </sheetViews>
  <sheetFormatPr defaultColWidth="8.89166666666667" defaultRowHeight="13.5"/>
  <cols>
    <col min="1" max="1" width="14" customWidth="1"/>
    <col min="2" max="2" width="22.1083333333333" customWidth="1"/>
    <col min="3" max="3" width="9.44166666666667" customWidth="1"/>
    <col min="4" max="4" width="16.6666666666667" customWidth="1"/>
    <col min="5" max="5" width="81.5583333333333" customWidth="1"/>
    <col min="6" max="6" width="14.3333333333333" customWidth="1"/>
    <col min="7" max="7" width="10.3333333333333" customWidth="1"/>
    <col min="8" max="8" width="10.8916666666667" customWidth="1"/>
  </cols>
  <sheetData>
    <row r="1" ht="40" customHeight="1" spans="1:8">
      <c r="A1" s="37" t="s">
        <v>352</v>
      </c>
      <c r="B1" s="37"/>
      <c r="C1" s="37"/>
      <c r="D1" s="37"/>
      <c r="E1" s="37"/>
      <c r="F1" s="37"/>
      <c r="G1" s="37"/>
      <c r="H1" s="37"/>
    </row>
    <row r="2" ht="33" customHeight="1" spans="1:8">
      <c r="A2" s="11" t="s">
        <v>2</v>
      </c>
      <c r="B2" s="11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335</v>
      </c>
      <c r="H2" s="11"/>
    </row>
    <row r="3" ht="33" customHeight="1" spans="1:8">
      <c r="A3" s="13" t="s">
        <v>165</v>
      </c>
      <c r="B3" s="13" t="s">
        <v>167</v>
      </c>
      <c r="C3" s="13" t="s">
        <v>12</v>
      </c>
      <c r="D3" s="13">
        <f>100*2.5</f>
        <v>250</v>
      </c>
      <c r="E3" s="13" t="s">
        <v>289</v>
      </c>
      <c r="F3" s="13" t="s">
        <v>169</v>
      </c>
      <c r="G3" s="13"/>
      <c r="H3" s="13"/>
    </row>
    <row r="4" ht="33" customHeight="1" spans="1:8">
      <c r="A4" s="13" t="s">
        <v>173</v>
      </c>
      <c r="B4" s="13" t="s">
        <v>175</v>
      </c>
      <c r="C4" s="13" t="s">
        <v>12</v>
      </c>
      <c r="D4" s="13">
        <f>1000*2.5</f>
        <v>2500</v>
      </c>
      <c r="E4" s="13" t="s">
        <v>353</v>
      </c>
      <c r="F4" s="13" t="s">
        <v>169</v>
      </c>
      <c r="G4" s="13"/>
      <c r="H4" s="13"/>
    </row>
    <row r="5" ht="33" customHeight="1" spans="1:8">
      <c r="A5" s="13" t="s">
        <v>170</v>
      </c>
      <c r="B5" s="13" t="s">
        <v>16</v>
      </c>
      <c r="C5" s="13" t="s">
        <v>12</v>
      </c>
      <c r="D5" s="13">
        <f>2000*2.5</f>
        <v>5000</v>
      </c>
      <c r="E5" s="13" t="s">
        <v>291</v>
      </c>
      <c r="F5" s="13" t="s">
        <v>21</v>
      </c>
      <c r="G5" s="35"/>
      <c r="H5" s="36"/>
    </row>
    <row r="6" ht="33" customHeight="1" spans="1:8">
      <c r="A6" s="13" t="s">
        <v>15</v>
      </c>
      <c r="B6" s="13" t="s">
        <v>16</v>
      </c>
      <c r="C6" s="13" t="s">
        <v>12</v>
      </c>
      <c r="D6" s="13">
        <f>1000*2.5</f>
        <v>2500</v>
      </c>
      <c r="E6" s="13" t="s">
        <v>291</v>
      </c>
      <c r="F6" s="13" t="s">
        <v>21</v>
      </c>
      <c r="G6" s="35"/>
      <c r="H6" s="36"/>
    </row>
    <row r="7" ht="33" customHeight="1" spans="1:8">
      <c r="A7" s="13" t="s">
        <v>354</v>
      </c>
      <c r="B7" s="13" t="s">
        <v>179</v>
      </c>
      <c r="C7" s="13" t="s">
        <v>12</v>
      </c>
      <c r="D7" s="13">
        <f>600*2.5</f>
        <v>1500</v>
      </c>
      <c r="E7" s="13" t="s">
        <v>353</v>
      </c>
      <c r="F7" s="13" t="s">
        <v>21</v>
      </c>
      <c r="G7" s="35"/>
      <c r="H7" s="36"/>
    </row>
    <row r="8" ht="33" customHeight="1" spans="1:8">
      <c r="A8" s="13" t="s">
        <v>355</v>
      </c>
      <c r="B8" s="13" t="s">
        <v>11</v>
      </c>
      <c r="C8" s="13" t="s">
        <v>12</v>
      </c>
      <c r="D8" s="13">
        <f>2000*2.5</f>
        <v>5000</v>
      </c>
      <c r="E8" s="13" t="s">
        <v>299</v>
      </c>
      <c r="F8" s="13" t="s">
        <v>21</v>
      </c>
      <c r="G8" s="35"/>
      <c r="H8" s="36"/>
    </row>
    <row r="9" ht="33" customHeight="1" spans="1:8">
      <c r="A9" s="13" t="s">
        <v>356</v>
      </c>
      <c r="B9" s="13" t="s">
        <v>49</v>
      </c>
      <c r="C9" s="13" t="s">
        <v>12</v>
      </c>
      <c r="D9" s="13">
        <f>1000*2.5</f>
        <v>2500</v>
      </c>
      <c r="E9" s="13" t="s">
        <v>301</v>
      </c>
      <c r="F9" s="13" t="s">
        <v>21</v>
      </c>
      <c r="G9" s="35"/>
      <c r="H9" s="36"/>
    </row>
    <row r="10" ht="33" customHeight="1" spans="1:8">
      <c r="A10" s="13" t="s">
        <v>357</v>
      </c>
      <c r="B10" s="13" t="s">
        <v>358</v>
      </c>
      <c r="C10" s="13" t="s">
        <v>12</v>
      </c>
      <c r="D10" s="13">
        <f>10*2.5</f>
        <v>25</v>
      </c>
      <c r="E10" s="13" t="s">
        <v>359</v>
      </c>
      <c r="F10" s="13" t="s">
        <v>21</v>
      </c>
      <c r="G10" s="35"/>
      <c r="H10" s="36"/>
    </row>
    <row r="12" s="7" customFormat="1" ht="75" customHeight="1" spans="1:7">
      <c r="A12" s="15" t="s">
        <v>26</v>
      </c>
      <c r="B12" s="16"/>
      <c r="C12" s="16"/>
      <c r="D12" s="16"/>
      <c r="E12" s="16"/>
      <c r="F12" s="16"/>
      <c r="G12" s="16"/>
    </row>
    <row r="13" s="7" customFormat="1" ht="33" customHeight="1" spans="1:9">
      <c r="A13" s="17" t="s">
        <v>27</v>
      </c>
      <c r="B13" s="18" t="s">
        <v>28</v>
      </c>
      <c r="C13" s="19"/>
      <c r="D13" s="19"/>
      <c r="E13" s="19"/>
      <c r="F13" s="19"/>
      <c r="G13" s="19"/>
      <c r="H13" s="19"/>
      <c r="I13" s="19"/>
    </row>
    <row r="14" s="7" customFormat="1" ht="33" customHeight="1" spans="1:9">
      <c r="A14" s="19"/>
      <c r="B14" s="18" t="s">
        <v>29</v>
      </c>
      <c r="C14" s="19"/>
      <c r="D14" s="19"/>
      <c r="E14" s="19"/>
      <c r="F14" s="19"/>
      <c r="G14" s="19"/>
      <c r="H14" s="19"/>
      <c r="I14" s="19"/>
    </row>
    <row r="15" s="7" customFormat="1" ht="33" customHeight="1" spans="1:9">
      <c r="A15" s="19"/>
      <c r="B15" s="18" t="s">
        <v>30</v>
      </c>
      <c r="C15" s="18"/>
      <c r="D15" s="18"/>
      <c r="E15" s="18"/>
      <c r="F15" s="18"/>
      <c r="G15" s="18"/>
      <c r="H15" s="18"/>
      <c r="I15" s="18"/>
    </row>
    <row r="16" s="7" customFormat="1" ht="33" customHeight="1" spans="1:9">
      <c r="A16" s="19"/>
      <c r="B16" s="20" t="s">
        <v>31</v>
      </c>
      <c r="C16" s="18"/>
      <c r="D16" s="18"/>
      <c r="E16" s="18"/>
      <c r="F16" s="18"/>
      <c r="G16" s="18"/>
      <c r="H16" s="18"/>
      <c r="I16" s="18"/>
    </row>
    <row r="17" s="7" customFormat="1" ht="33" customHeight="1" spans="1:9">
      <c r="A17" s="19"/>
      <c r="B17" s="21" t="s">
        <v>32</v>
      </c>
      <c r="C17" s="22"/>
      <c r="D17" s="18"/>
      <c r="E17" s="18"/>
      <c r="F17" s="18"/>
      <c r="G17" s="18"/>
      <c r="H17" s="18"/>
      <c r="I17" s="18"/>
    </row>
    <row r="18" s="7" customFormat="1" ht="33" customHeight="1" spans="1:9">
      <c r="A18"/>
      <c r="B18" s="23" t="s">
        <v>33</v>
      </c>
      <c r="C18"/>
      <c r="D18" s="24"/>
      <c r="E18" s="24"/>
      <c r="F18" s="24"/>
      <c r="G18" s="24"/>
      <c r="H18" s="24"/>
      <c r="I18" s="24"/>
    </row>
    <row r="19" s="7" customFormat="1" ht="33" customHeight="1" spans="1:9">
      <c r="A19"/>
      <c r="B19" s="23" t="s">
        <v>34</v>
      </c>
      <c r="C19"/>
      <c r="D19" s="24"/>
      <c r="E19" s="24"/>
      <c r="F19" s="24"/>
      <c r="G19" s="24"/>
      <c r="H19" s="24"/>
      <c r="I19" s="24"/>
    </row>
    <row r="20" s="7" customFormat="1" ht="33" customHeight="1" spans="1:9">
      <c r="A20"/>
      <c r="B20" s="25" t="s">
        <v>35</v>
      </c>
      <c r="C20"/>
      <c r="D20"/>
      <c r="E20"/>
      <c r="F20"/>
      <c r="G20"/>
      <c r="H20"/>
      <c r="I20"/>
    </row>
    <row r="21" s="8" customFormat="1" ht="33" customHeight="1" spans="2:6">
      <c r="B21" s="26" t="s">
        <v>36</v>
      </c>
      <c r="F21" s="7"/>
    </row>
    <row r="22" s="8" customFormat="1" ht="33" customHeight="1" spans="2:6">
      <c r="B22" s="27" t="s">
        <v>37</v>
      </c>
      <c r="C22" s="28"/>
      <c r="D22" s="29"/>
      <c r="E22" s="29"/>
      <c r="F22" s="7"/>
    </row>
  </sheetData>
  <mergeCells count="9">
    <mergeCell ref="A1:H1"/>
    <mergeCell ref="G2:H2"/>
    <mergeCell ref="G5:H5"/>
    <mergeCell ref="G6:H6"/>
    <mergeCell ref="G7:H7"/>
    <mergeCell ref="G8:H8"/>
    <mergeCell ref="G9:H9"/>
    <mergeCell ref="G10:H10"/>
    <mergeCell ref="A12:G12"/>
  </mergeCells>
  <pageMargins left="0.75" right="0.75" top="1" bottom="1" header="0.5" footer="0.5"/>
  <headerFooter/>
  <ignoredErrors>
    <ignoredError sqref="D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17" workbookViewId="0">
      <selection activeCell="A17" sqref="$A17:$XFD27"/>
    </sheetView>
  </sheetViews>
  <sheetFormatPr defaultColWidth="8.89166666666667" defaultRowHeight="33" customHeight="1"/>
  <cols>
    <col min="1" max="1" width="23.1083333333333" customWidth="1"/>
    <col min="2" max="2" width="17.4416666666667" customWidth="1"/>
    <col min="3" max="3" width="16.3333333333333" customWidth="1"/>
    <col min="4" max="4" width="15" customWidth="1"/>
    <col min="5" max="5" width="121.891666666667" customWidth="1"/>
    <col min="6" max="6" width="14.775" style="30" customWidth="1"/>
    <col min="7" max="8" width="12.775" customWidth="1"/>
  </cols>
  <sheetData>
    <row r="1" ht="40" customHeight="1" spans="1:8">
      <c r="A1" s="31" t="s">
        <v>360</v>
      </c>
      <c r="B1" s="31"/>
      <c r="C1" s="31"/>
      <c r="D1" s="31"/>
      <c r="E1" s="31"/>
      <c r="F1" s="32"/>
      <c r="G1" s="31"/>
      <c r="H1" s="31"/>
    </row>
    <row r="2" ht="27" customHeight="1" spans="1:8">
      <c r="A2" s="32" t="s">
        <v>361</v>
      </c>
      <c r="B2" s="32" t="s">
        <v>3</v>
      </c>
      <c r="C2" s="32" t="s">
        <v>2</v>
      </c>
      <c r="D2" s="32" t="s">
        <v>5</v>
      </c>
      <c r="E2" s="32" t="s">
        <v>6</v>
      </c>
      <c r="F2" s="11" t="s">
        <v>7</v>
      </c>
      <c r="G2" s="11" t="s">
        <v>335</v>
      </c>
      <c r="H2" s="11"/>
    </row>
    <row r="3" customHeight="1" spans="1:8">
      <c r="A3" s="12" t="s">
        <v>171</v>
      </c>
      <c r="B3" s="12" t="s">
        <v>290</v>
      </c>
      <c r="C3" s="12" t="s">
        <v>170</v>
      </c>
      <c r="D3" s="12">
        <f>3000*2.5</f>
        <v>7500</v>
      </c>
      <c r="E3" s="33" t="s">
        <v>362</v>
      </c>
      <c r="F3" s="13" t="s">
        <v>169</v>
      </c>
      <c r="G3" s="13"/>
      <c r="H3" s="13"/>
    </row>
    <row r="4" customHeight="1" spans="1:8">
      <c r="A4" s="12" t="s">
        <v>174</v>
      </c>
      <c r="B4" s="12" t="s">
        <v>294</v>
      </c>
      <c r="C4" s="12" t="s">
        <v>173</v>
      </c>
      <c r="D4" s="12">
        <f>2000*2.5</f>
        <v>5000</v>
      </c>
      <c r="E4" s="33" t="s">
        <v>363</v>
      </c>
      <c r="F4" s="13" t="s">
        <v>169</v>
      </c>
      <c r="G4" s="13"/>
      <c r="H4" s="13"/>
    </row>
    <row r="5" customHeight="1" spans="1:8">
      <c r="A5" s="12" t="s">
        <v>296</v>
      </c>
      <c r="B5" s="12" t="s">
        <v>290</v>
      </c>
      <c r="C5" s="12" t="s">
        <v>188</v>
      </c>
      <c r="D5" s="12">
        <f>2000*2.5</f>
        <v>5000</v>
      </c>
      <c r="E5" s="33" t="s">
        <v>364</v>
      </c>
      <c r="F5" s="34" t="s">
        <v>14</v>
      </c>
      <c r="G5" s="35"/>
      <c r="H5" s="36"/>
    </row>
    <row r="6" customHeight="1" spans="1:8">
      <c r="A6" s="12" t="s">
        <v>297</v>
      </c>
      <c r="B6" s="12" t="s">
        <v>294</v>
      </c>
      <c r="C6" s="12" t="s">
        <v>194</v>
      </c>
      <c r="D6" s="12">
        <f>2000*2.5</f>
        <v>5000</v>
      </c>
      <c r="E6" s="33" t="s">
        <v>365</v>
      </c>
      <c r="F6" s="34" t="s">
        <v>14</v>
      </c>
      <c r="G6" s="35"/>
      <c r="H6" s="36"/>
    </row>
    <row r="7" customHeight="1" spans="1:8">
      <c r="A7" s="12" t="s">
        <v>226</v>
      </c>
      <c r="B7" s="12" t="s">
        <v>298</v>
      </c>
      <c r="C7" s="12" t="s">
        <v>10</v>
      </c>
      <c r="D7" s="12">
        <f>2000*2.5</f>
        <v>5000</v>
      </c>
      <c r="E7" s="33" t="s">
        <v>264</v>
      </c>
      <c r="F7" s="34" t="s">
        <v>14</v>
      </c>
      <c r="G7" s="35"/>
      <c r="H7" s="36"/>
    </row>
    <row r="8" customHeight="1" spans="1:8">
      <c r="A8" s="12" t="s">
        <v>48</v>
      </c>
      <c r="B8" s="12" t="s">
        <v>300</v>
      </c>
      <c r="C8" s="12" t="s">
        <v>163</v>
      </c>
      <c r="D8" s="12">
        <f>2000*2.5</f>
        <v>5000</v>
      </c>
      <c r="E8" s="33" t="s">
        <v>266</v>
      </c>
      <c r="F8" s="34" t="s">
        <v>14</v>
      </c>
      <c r="G8" s="35"/>
      <c r="H8" s="36"/>
    </row>
    <row r="9" customHeight="1" spans="1:8">
      <c r="A9" s="12" t="s">
        <v>366</v>
      </c>
      <c r="B9" s="12" t="s">
        <v>367</v>
      </c>
      <c r="C9" s="12" t="s">
        <v>368</v>
      </c>
      <c r="D9" s="12">
        <f>1000*2.5</f>
        <v>2500</v>
      </c>
      <c r="E9" s="33" t="s">
        <v>369</v>
      </c>
      <c r="F9" s="34" t="s">
        <v>21</v>
      </c>
      <c r="G9" s="35"/>
      <c r="H9" s="36"/>
    </row>
    <row r="10" customHeight="1" spans="1:8">
      <c r="A10" s="12" t="s">
        <v>366</v>
      </c>
      <c r="B10" s="12" t="s">
        <v>370</v>
      </c>
      <c r="C10" s="12" t="s">
        <v>371</v>
      </c>
      <c r="D10" s="12">
        <f>500*2.5</f>
        <v>1250</v>
      </c>
      <c r="E10" s="33" t="s">
        <v>372</v>
      </c>
      <c r="F10" s="34" t="s">
        <v>21</v>
      </c>
      <c r="G10" s="35"/>
      <c r="H10" s="36"/>
    </row>
    <row r="11" customHeight="1" spans="1:8">
      <c r="A11" s="12" t="s">
        <v>366</v>
      </c>
      <c r="B11" s="12" t="s">
        <v>373</v>
      </c>
      <c r="C11" s="12" t="s">
        <v>374</v>
      </c>
      <c r="D11" s="12">
        <f>1500*2.5</f>
        <v>3750</v>
      </c>
      <c r="E11" s="33" t="s">
        <v>372</v>
      </c>
      <c r="F11" s="34" t="s">
        <v>21</v>
      </c>
      <c r="G11" s="35"/>
      <c r="H11" s="36"/>
    </row>
    <row r="12" customHeight="1" spans="1:8">
      <c r="A12" s="12" t="s">
        <v>366</v>
      </c>
      <c r="B12" s="12" t="s">
        <v>375</v>
      </c>
      <c r="C12" s="12" t="s">
        <v>376</v>
      </c>
      <c r="D12" s="12">
        <f>1000*2.5</f>
        <v>2500</v>
      </c>
      <c r="E12" s="33" t="s">
        <v>372</v>
      </c>
      <c r="F12" s="34" t="s">
        <v>21</v>
      </c>
      <c r="G12" s="35"/>
      <c r="H12" s="36"/>
    </row>
    <row r="13" customHeight="1" spans="1:8">
      <c r="A13" s="12" t="s">
        <v>366</v>
      </c>
      <c r="B13" s="12" t="s">
        <v>377</v>
      </c>
      <c r="C13" s="12" t="s">
        <v>378</v>
      </c>
      <c r="D13" s="12">
        <f>2000*2.5</f>
        <v>5000</v>
      </c>
      <c r="E13" s="33" t="s">
        <v>372</v>
      </c>
      <c r="F13" s="34" t="s">
        <v>21</v>
      </c>
      <c r="G13" s="35"/>
      <c r="H13" s="36"/>
    </row>
    <row r="14" customHeight="1" spans="1:8">
      <c r="A14" s="12" t="s">
        <v>366</v>
      </c>
      <c r="B14" s="12" t="s">
        <v>379</v>
      </c>
      <c r="C14" s="12"/>
      <c r="D14" s="12">
        <f>1000*2.5</f>
        <v>2500</v>
      </c>
      <c r="E14" s="33" t="s">
        <v>380</v>
      </c>
      <c r="F14" s="34" t="s">
        <v>21</v>
      </c>
      <c r="G14" s="35"/>
      <c r="H14" s="36"/>
    </row>
    <row r="15" customHeight="1" spans="1:8">
      <c r="A15" s="12" t="s">
        <v>366</v>
      </c>
      <c r="B15" s="12" t="s">
        <v>381</v>
      </c>
      <c r="C15" s="12"/>
      <c r="D15" s="12">
        <f>1000*2.5</f>
        <v>2500</v>
      </c>
      <c r="E15" s="33" t="s">
        <v>382</v>
      </c>
      <c r="F15" s="34" t="s">
        <v>21</v>
      </c>
      <c r="G15" s="35"/>
      <c r="H15" s="36"/>
    </row>
    <row r="17" s="7" customFormat="1" ht="75" customHeight="1" spans="1:7">
      <c r="A17" s="15" t="s">
        <v>26</v>
      </c>
      <c r="B17" s="16"/>
      <c r="C17" s="16"/>
      <c r="D17" s="16"/>
      <c r="E17" s="16"/>
      <c r="F17" s="16"/>
      <c r="G17" s="16"/>
    </row>
    <row r="18" s="7" customFormat="1" customHeight="1" spans="1:9">
      <c r="A18" s="17" t="s">
        <v>27</v>
      </c>
      <c r="B18" s="18" t="s">
        <v>28</v>
      </c>
      <c r="C18" s="19"/>
      <c r="D18" s="19"/>
      <c r="E18" s="19"/>
      <c r="F18" s="19"/>
      <c r="G18" s="19"/>
      <c r="H18" s="19"/>
      <c r="I18" s="19"/>
    </row>
    <row r="19" s="7" customFormat="1" customHeight="1" spans="1:9">
      <c r="A19" s="19"/>
      <c r="B19" s="18" t="s">
        <v>29</v>
      </c>
      <c r="C19" s="19"/>
      <c r="D19" s="19"/>
      <c r="E19" s="19"/>
      <c r="F19" s="19"/>
      <c r="G19" s="19"/>
      <c r="H19" s="19"/>
      <c r="I19" s="19"/>
    </row>
    <row r="20" s="7" customFormat="1" customHeight="1" spans="1:9">
      <c r="A20" s="19"/>
      <c r="B20" s="18" t="s">
        <v>30</v>
      </c>
      <c r="C20" s="18"/>
      <c r="D20" s="18"/>
      <c r="E20" s="18"/>
      <c r="F20" s="18"/>
      <c r="G20" s="18"/>
      <c r="H20" s="18"/>
      <c r="I20" s="18"/>
    </row>
    <row r="21" s="7" customFormat="1" customHeight="1" spans="1:9">
      <c r="A21" s="19"/>
      <c r="B21" s="20" t="s">
        <v>31</v>
      </c>
      <c r="C21" s="18"/>
      <c r="D21" s="18"/>
      <c r="E21" s="18"/>
      <c r="F21" s="18"/>
      <c r="G21" s="18"/>
      <c r="H21" s="18"/>
      <c r="I21" s="18"/>
    </row>
    <row r="22" s="7" customFormat="1" customHeight="1" spans="1:9">
      <c r="A22" s="19"/>
      <c r="B22" s="21" t="s">
        <v>32</v>
      </c>
      <c r="C22" s="22"/>
      <c r="D22" s="18"/>
      <c r="E22" s="18"/>
      <c r="F22" s="18"/>
      <c r="G22" s="18"/>
      <c r="H22" s="18"/>
      <c r="I22" s="18"/>
    </row>
    <row r="23" s="7" customFormat="1" customHeight="1" spans="1:9">
      <c r="A23"/>
      <c r="B23" s="23" t="s">
        <v>33</v>
      </c>
      <c r="C23"/>
      <c r="D23" s="24"/>
      <c r="E23" s="24"/>
      <c r="F23" s="24"/>
      <c r="G23" s="24"/>
      <c r="H23" s="24"/>
      <c r="I23" s="24"/>
    </row>
    <row r="24" s="7" customFormat="1" customHeight="1" spans="1:9">
      <c r="A24"/>
      <c r="B24" s="23" t="s">
        <v>34</v>
      </c>
      <c r="C24"/>
      <c r="D24" s="24"/>
      <c r="E24" s="24"/>
      <c r="F24" s="24"/>
      <c r="G24" s="24"/>
      <c r="H24" s="24"/>
      <c r="I24" s="24"/>
    </row>
    <row r="25" s="7" customFormat="1" customHeight="1" spans="1:9">
      <c r="A25"/>
      <c r="B25" s="25" t="s">
        <v>35</v>
      </c>
      <c r="C25"/>
      <c r="D25"/>
      <c r="E25"/>
      <c r="F25"/>
      <c r="G25"/>
      <c r="H25"/>
      <c r="I25"/>
    </row>
    <row r="26" s="8" customFormat="1" customHeight="1" spans="2:6">
      <c r="B26" s="26" t="s">
        <v>36</v>
      </c>
      <c r="F26" s="7"/>
    </row>
    <row r="27" s="8" customFormat="1" customHeight="1" spans="2:6">
      <c r="B27" s="27" t="s">
        <v>37</v>
      </c>
      <c r="C27" s="28"/>
      <c r="D27" s="29"/>
      <c r="E27" s="29"/>
      <c r="F27" s="7"/>
    </row>
  </sheetData>
  <mergeCells count="14">
    <mergeCell ref="A1:H1"/>
    <mergeCell ref="G2:H2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A17:G17"/>
  </mergeCells>
  <pageMargins left="0.75" right="0.75" top="1" bottom="1" header="0.5" footer="0.5"/>
  <headerFooter/>
  <ignoredErrors>
    <ignoredError sqref="D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23" workbookViewId="0">
      <selection activeCell="F23" sqref="F23"/>
    </sheetView>
  </sheetViews>
  <sheetFormatPr defaultColWidth="9" defaultRowHeight="25" customHeight="1"/>
  <cols>
    <col min="1" max="1" width="23" customWidth="1"/>
    <col min="2" max="2" width="15.6333333333333" style="9" customWidth="1"/>
    <col min="3" max="3" width="17.225" style="9" customWidth="1"/>
    <col min="4" max="4" width="11.225" customWidth="1"/>
    <col min="5" max="5" width="15.6333333333333" style="9" customWidth="1"/>
    <col min="6" max="6" width="78.1083333333333" customWidth="1"/>
    <col min="7" max="15" width="15.6333333333333" customWidth="1"/>
  </cols>
  <sheetData>
    <row r="1" customFormat="1" ht="40" customHeight="1" spans="1:7">
      <c r="A1" s="10" t="s">
        <v>383</v>
      </c>
      <c r="B1" s="10"/>
      <c r="C1" s="10"/>
      <c r="D1" s="10"/>
      <c r="E1" s="10"/>
      <c r="F1" s="10"/>
      <c r="G1" s="10"/>
    </row>
    <row r="2" customFormat="1" ht="33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8</v>
      </c>
    </row>
    <row r="3" customFormat="1" ht="33" customHeight="1" spans="1:7">
      <c r="A3" s="12" t="s">
        <v>384</v>
      </c>
      <c r="B3" s="12" t="s">
        <v>199</v>
      </c>
      <c r="C3" s="12" t="s">
        <v>288</v>
      </c>
      <c r="D3" s="12" t="s">
        <v>12</v>
      </c>
      <c r="E3" s="12">
        <f>200*2.5</f>
        <v>500</v>
      </c>
      <c r="F3" s="13" t="s">
        <v>385</v>
      </c>
      <c r="G3" s="14"/>
    </row>
    <row r="4" customFormat="1" ht="33" customHeight="1" spans="1:7">
      <c r="A4" s="12" t="s">
        <v>296</v>
      </c>
      <c r="B4" s="12" t="s">
        <v>15</v>
      </c>
      <c r="C4" s="12" t="s">
        <v>290</v>
      </c>
      <c r="D4" s="12" t="s">
        <v>12</v>
      </c>
      <c r="E4" s="12">
        <f>1000*2.5</f>
        <v>2500</v>
      </c>
      <c r="F4" s="13" t="s">
        <v>386</v>
      </c>
      <c r="G4" s="14"/>
    </row>
    <row r="5" customFormat="1" ht="33" customHeight="1" spans="1:7">
      <c r="A5" s="12" t="s">
        <v>48</v>
      </c>
      <c r="B5" s="12" t="s">
        <v>47</v>
      </c>
      <c r="C5" s="12" t="s">
        <v>300</v>
      </c>
      <c r="D5" s="12" t="s">
        <v>12</v>
      </c>
      <c r="E5" s="12">
        <f>1000*2.5</f>
        <v>2500</v>
      </c>
      <c r="F5" s="13" t="s">
        <v>387</v>
      </c>
      <c r="G5" s="14"/>
    </row>
    <row r="6" customFormat="1" ht="33" customHeight="1" spans="1:7">
      <c r="A6" s="12" t="s">
        <v>388</v>
      </c>
      <c r="B6" s="12" t="s">
        <v>244</v>
      </c>
      <c r="C6" s="12" t="s">
        <v>245</v>
      </c>
      <c r="D6" s="12" t="s">
        <v>12</v>
      </c>
      <c r="E6" s="12">
        <f>2000*2.5</f>
        <v>5000</v>
      </c>
      <c r="F6" s="13" t="s">
        <v>387</v>
      </c>
      <c r="G6" s="14"/>
    </row>
    <row r="7" customFormat="1" ht="33" customHeight="1" spans="1:7">
      <c r="A7" s="12" t="s">
        <v>388</v>
      </c>
      <c r="B7" s="12" t="s">
        <v>389</v>
      </c>
      <c r="C7" s="12" t="s">
        <v>88</v>
      </c>
      <c r="D7" s="12" t="s">
        <v>12</v>
      </c>
      <c r="E7" s="12">
        <f>200*2.5</f>
        <v>500</v>
      </c>
      <c r="F7" s="13" t="s">
        <v>387</v>
      </c>
      <c r="G7" s="14"/>
    </row>
    <row r="8" customFormat="1" ht="33" customHeight="1" spans="1:7">
      <c r="A8" s="12" t="s">
        <v>388</v>
      </c>
      <c r="B8" s="12" t="s">
        <v>83</v>
      </c>
      <c r="C8" s="12" t="s">
        <v>84</v>
      </c>
      <c r="D8" s="12" t="s">
        <v>12</v>
      </c>
      <c r="E8" s="12">
        <f>1000*2.5</f>
        <v>2500</v>
      </c>
      <c r="F8" s="13" t="s">
        <v>387</v>
      </c>
      <c r="G8" s="14"/>
    </row>
    <row r="9" customFormat="1" ht="33" customHeight="1" spans="1:7">
      <c r="A9" s="12" t="s">
        <v>388</v>
      </c>
      <c r="B9" s="12" t="s">
        <v>390</v>
      </c>
      <c r="C9" s="12" t="s">
        <v>391</v>
      </c>
      <c r="D9" s="12" t="s">
        <v>92</v>
      </c>
      <c r="E9" s="12">
        <f>1000*2.5</f>
        <v>2500</v>
      </c>
      <c r="F9" s="13" t="s">
        <v>387</v>
      </c>
      <c r="G9" s="14"/>
    </row>
    <row r="10" customFormat="1" ht="33" customHeight="1" spans="1:7">
      <c r="A10" s="12" t="s">
        <v>388</v>
      </c>
      <c r="B10" s="12" t="s">
        <v>392</v>
      </c>
      <c r="C10" s="12" t="s">
        <v>393</v>
      </c>
      <c r="D10" s="12" t="s">
        <v>92</v>
      </c>
      <c r="E10" s="12">
        <f>10000*2.5</f>
        <v>25000</v>
      </c>
      <c r="F10" s="13" t="s">
        <v>387</v>
      </c>
      <c r="G10" s="14"/>
    </row>
    <row r="11" customFormat="1" ht="33" customHeight="1" spans="1:7">
      <c r="A11" s="12" t="s">
        <v>388</v>
      </c>
      <c r="B11" s="12" t="s">
        <v>85</v>
      </c>
      <c r="C11" s="12" t="s">
        <v>86</v>
      </c>
      <c r="D11" s="12" t="s">
        <v>12</v>
      </c>
      <c r="E11" s="12">
        <f>100*2.5</f>
        <v>250</v>
      </c>
      <c r="F11" s="13" t="s">
        <v>387</v>
      </c>
      <c r="G11" s="14"/>
    </row>
    <row r="12" customFormat="1" ht="33" customHeight="1" spans="1:7">
      <c r="A12" s="12" t="s">
        <v>237</v>
      </c>
      <c r="B12" s="12" t="s">
        <v>394</v>
      </c>
      <c r="C12" s="12" t="s">
        <v>395</v>
      </c>
      <c r="D12" s="12" t="s">
        <v>12</v>
      </c>
      <c r="E12" s="12">
        <f t="shared" ref="E12:E17" si="0">500*2.5</f>
        <v>1250</v>
      </c>
      <c r="F12" s="13" t="s">
        <v>396</v>
      </c>
      <c r="G12" s="14"/>
    </row>
    <row r="13" customFormat="1" ht="33" customHeight="1" spans="1:7">
      <c r="A13" s="12" t="s">
        <v>237</v>
      </c>
      <c r="B13" s="12" t="s">
        <v>397</v>
      </c>
      <c r="C13" s="12" t="s">
        <v>398</v>
      </c>
      <c r="D13" s="12" t="s">
        <v>12</v>
      </c>
      <c r="E13" s="12">
        <f t="shared" si="0"/>
        <v>1250</v>
      </c>
      <c r="F13" s="13" t="s">
        <v>396</v>
      </c>
      <c r="G13" s="14"/>
    </row>
    <row r="14" ht="33" customHeight="1" spans="1:7">
      <c r="A14" s="12" t="s">
        <v>237</v>
      </c>
      <c r="B14" s="12" t="s">
        <v>399</v>
      </c>
      <c r="C14" s="12" t="s">
        <v>400</v>
      </c>
      <c r="D14" s="12" t="s">
        <v>12</v>
      </c>
      <c r="E14" s="12">
        <f t="shared" si="0"/>
        <v>1250</v>
      </c>
      <c r="F14" s="13" t="s">
        <v>396</v>
      </c>
      <c r="G14" s="14"/>
    </row>
    <row r="15" ht="33" customHeight="1" spans="1:7">
      <c r="A15" s="12" t="s">
        <v>237</v>
      </c>
      <c r="B15" s="12" t="s">
        <v>401</v>
      </c>
      <c r="C15" s="12" t="s">
        <v>402</v>
      </c>
      <c r="D15" s="12" t="s">
        <v>12</v>
      </c>
      <c r="E15" s="12">
        <f t="shared" si="0"/>
        <v>1250</v>
      </c>
      <c r="F15" s="13" t="s">
        <v>396</v>
      </c>
      <c r="G15" s="14"/>
    </row>
    <row r="16" ht="33" customHeight="1" spans="1:7">
      <c r="A16" s="12" t="s">
        <v>366</v>
      </c>
      <c r="B16" s="12" t="s">
        <v>403</v>
      </c>
      <c r="C16" s="12" t="s">
        <v>404</v>
      </c>
      <c r="D16" s="12" t="s">
        <v>12</v>
      </c>
      <c r="E16" s="12">
        <f t="shared" si="0"/>
        <v>1250</v>
      </c>
      <c r="F16" s="13" t="s">
        <v>405</v>
      </c>
      <c r="G16" s="14"/>
    </row>
    <row r="17" ht="33" customHeight="1" spans="1:7">
      <c r="A17" s="12" t="s">
        <v>366</v>
      </c>
      <c r="B17" s="12" t="s">
        <v>406</v>
      </c>
      <c r="C17" s="12" t="s">
        <v>407</v>
      </c>
      <c r="D17" s="12" t="s">
        <v>12</v>
      </c>
      <c r="E17" s="12">
        <f t="shared" si="0"/>
        <v>1250</v>
      </c>
      <c r="F17" s="13" t="s">
        <v>405</v>
      </c>
      <c r="G17" s="14"/>
    </row>
    <row r="18" ht="33" customHeight="1" spans="1:7">
      <c r="A18" s="12" t="s">
        <v>90</v>
      </c>
      <c r="B18" s="12" t="s">
        <v>408</v>
      </c>
      <c r="C18" s="12" t="s">
        <v>409</v>
      </c>
      <c r="D18" s="12" t="s">
        <v>410</v>
      </c>
      <c r="E18" s="12">
        <f>50*2.5</f>
        <v>125</v>
      </c>
      <c r="F18" s="13" t="s">
        <v>411</v>
      </c>
      <c r="G18" s="14"/>
    </row>
    <row r="20" s="7" customFormat="1" ht="75" customHeight="1" spans="1:7">
      <c r="A20" s="15" t="s">
        <v>26</v>
      </c>
      <c r="B20" s="16"/>
      <c r="C20" s="16"/>
      <c r="D20" s="16"/>
      <c r="E20" s="16"/>
      <c r="F20" s="16"/>
      <c r="G20" s="16"/>
    </row>
    <row r="21" s="7" customFormat="1" ht="33" customHeight="1" spans="1:9">
      <c r="A21" s="17" t="s">
        <v>27</v>
      </c>
      <c r="B21" s="18" t="s">
        <v>28</v>
      </c>
      <c r="C21" s="19"/>
      <c r="D21" s="19"/>
      <c r="E21" s="19"/>
      <c r="F21" s="19"/>
      <c r="G21" s="19"/>
      <c r="H21" s="19"/>
      <c r="I21" s="19"/>
    </row>
    <row r="22" s="7" customFormat="1" ht="33" customHeight="1" spans="1:9">
      <c r="A22" s="19"/>
      <c r="B22" s="18" t="s">
        <v>29</v>
      </c>
      <c r="C22" s="19"/>
      <c r="D22" s="19"/>
      <c r="E22" s="19"/>
      <c r="F22" s="19"/>
      <c r="G22" s="19"/>
      <c r="H22" s="19"/>
      <c r="I22" s="19"/>
    </row>
    <row r="23" s="7" customFormat="1" ht="33" customHeight="1" spans="1:9">
      <c r="A23" s="19"/>
      <c r="B23" s="18" t="s">
        <v>30</v>
      </c>
      <c r="C23" s="18"/>
      <c r="D23" s="18"/>
      <c r="E23" s="18"/>
      <c r="F23" s="18"/>
      <c r="G23" s="18"/>
      <c r="H23" s="18"/>
      <c r="I23" s="18"/>
    </row>
    <row r="24" s="7" customFormat="1" ht="33" customHeight="1" spans="1:9">
      <c r="A24" s="19"/>
      <c r="B24" s="20" t="s">
        <v>31</v>
      </c>
      <c r="C24" s="18"/>
      <c r="D24" s="18"/>
      <c r="E24" s="18"/>
      <c r="F24" s="18"/>
      <c r="G24" s="18"/>
      <c r="H24" s="18"/>
      <c r="I24" s="18"/>
    </row>
    <row r="25" s="7" customFormat="1" ht="33" customHeight="1" spans="1:9">
      <c r="A25" s="19"/>
      <c r="B25" s="21" t="s">
        <v>32</v>
      </c>
      <c r="C25" s="22"/>
      <c r="D25" s="18"/>
      <c r="E25" s="18"/>
      <c r="F25" s="18"/>
      <c r="G25" s="18"/>
      <c r="H25" s="18"/>
      <c r="I25" s="18"/>
    </row>
    <row r="26" s="7" customFormat="1" ht="33" customHeight="1" spans="1:9">
      <c r="A26"/>
      <c r="B26" s="23" t="s">
        <v>33</v>
      </c>
      <c r="C26"/>
      <c r="D26" s="24"/>
      <c r="E26" s="24"/>
      <c r="F26" s="24"/>
      <c r="G26" s="24"/>
      <c r="H26" s="24"/>
      <c r="I26" s="24"/>
    </row>
    <row r="27" s="7" customFormat="1" ht="33" customHeight="1" spans="1:9">
      <c r="A27"/>
      <c r="B27" s="23" t="s">
        <v>34</v>
      </c>
      <c r="C27"/>
      <c r="D27" s="24"/>
      <c r="E27" s="24"/>
      <c r="F27" s="24"/>
      <c r="G27" s="24"/>
      <c r="H27" s="24"/>
      <c r="I27" s="24"/>
    </row>
    <row r="28" s="7" customFormat="1" ht="33" customHeight="1" spans="1:9">
      <c r="A28"/>
      <c r="B28" s="25" t="s">
        <v>35</v>
      </c>
      <c r="C28"/>
      <c r="D28"/>
      <c r="E28"/>
      <c r="F28"/>
      <c r="G28"/>
      <c r="H28"/>
      <c r="I28"/>
    </row>
    <row r="29" s="8" customFormat="1" ht="33" customHeight="1" spans="2:6">
      <c r="B29" s="26" t="s">
        <v>36</v>
      </c>
      <c r="F29" s="7"/>
    </row>
    <row r="30" s="8" customFormat="1" ht="33" customHeight="1" spans="2:6">
      <c r="B30" s="27" t="s">
        <v>37</v>
      </c>
      <c r="C30" s="28"/>
      <c r="D30" s="29"/>
      <c r="E30" s="29"/>
      <c r="F30" s="7"/>
    </row>
  </sheetData>
  <mergeCells count="2">
    <mergeCell ref="A1:G1"/>
    <mergeCell ref="A20:G2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5" sqref="C15"/>
    </sheetView>
  </sheetViews>
  <sheetFormatPr defaultColWidth="9" defaultRowHeight="13.5" outlineLevelCol="2"/>
  <cols>
    <col min="1" max="1" width="7.125" customWidth="1"/>
    <col min="2" max="2" width="12.375" customWidth="1"/>
    <col min="3" max="3" width="126.375" customWidth="1"/>
  </cols>
  <sheetData>
    <row r="1" ht="18.75" spans="1:3">
      <c r="A1" s="1" t="s">
        <v>412</v>
      </c>
      <c r="B1" s="1" t="s">
        <v>413</v>
      </c>
      <c r="C1" s="2" t="s">
        <v>414</v>
      </c>
    </row>
    <row r="2" ht="18.75" spans="1:3">
      <c r="A2" s="3">
        <v>1</v>
      </c>
      <c r="B2" s="3" t="s">
        <v>415</v>
      </c>
      <c r="C2" s="4" t="s">
        <v>416</v>
      </c>
    </row>
    <row r="3" ht="18.75" spans="1:3">
      <c r="A3" s="3">
        <v>5</v>
      </c>
      <c r="B3" s="3" t="s">
        <v>417</v>
      </c>
      <c r="C3" s="4" t="s">
        <v>418</v>
      </c>
    </row>
    <row r="4" ht="18.75" spans="1:3">
      <c r="A4" s="3">
        <v>6</v>
      </c>
      <c r="B4" s="3" t="s">
        <v>419</v>
      </c>
      <c r="C4" s="5" t="s">
        <v>420</v>
      </c>
    </row>
    <row r="5" ht="18.75" spans="1:3">
      <c r="A5" s="3">
        <v>7</v>
      </c>
      <c r="B5" s="3" t="s">
        <v>421</v>
      </c>
      <c r="C5" s="4" t="s">
        <v>422</v>
      </c>
    </row>
    <row r="6" ht="18.75" spans="1:3">
      <c r="A6" s="3">
        <v>8</v>
      </c>
      <c r="B6" s="3" t="s">
        <v>423</v>
      </c>
      <c r="C6" s="5" t="s">
        <v>424</v>
      </c>
    </row>
    <row r="7" ht="18.75" spans="1:3">
      <c r="A7" s="3">
        <v>10</v>
      </c>
      <c r="B7" s="3" t="s">
        <v>425</v>
      </c>
      <c r="C7" s="5" t="s">
        <v>426</v>
      </c>
    </row>
    <row r="8" ht="18.75" spans="1:3">
      <c r="A8" s="3">
        <v>11</v>
      </c>
      <c r="B8" s="3" t="s">
        <v>427</v>
      </c>
      <c r="C8" s="5" t="s">
        <v>428</v>
      </c>
    </row>
    <row r="9" ht="18.75" spans="1:3">
      <c r="A9" s="3">
        <v>13</v>
      </c>
      <c r="B9" s="3" t="s">
        <v>429</v>
      </c>
      <c r="C9" s="5" t="s">
        <v>430</v>
      </c>
    </row>
    <row r="10" ht="18.75" spans="1:3">
      <c r="A10" s="3">
        <v>15</v>
      </c>
      <c r="B10" s="3" t="s">
        <v>431</v>
      </c>
      <c r="C10" s="4" t="s">
        <v>432</v>
      </c>
    </row>
    <row r="11" ht="18.75" spans="1:3">
      <c r="A11" s="3">
        <v>16</v>
      </c>
      <c r="B11" s="3" t="s">
        <v>433</v>
      </c>
      <c r="C11" s="4" t="s">
        <v>434</v>
      </c>
    </row>
    <row r="12" ht="18.75" spans="1:3">
      <c r="A12" s="3">
        <v>18</v>
      </c>
      <c r="B12" s="3" t="s">
        <v>435</v>
      </c>
      <c r="C12" s="4" t="s">
        <v>436</v>
      </c>
    </row>
    <row r="13" ht="18.75" spans="1:3">
      <c r="A13" s="3">
        <v>22</v>
      </c>
      <c r="B13" s="3" t="s">
        <v>437</v>
      </c>
      <c r="C13" s="6" t="s">
        <v>438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南昌分厂</vt:lpstr>
      <vt:lpstr>昆明分厂</vt:lpstr>
      <vt:lpstr>桂林分厂</vt:lpstr>
      <vt:lpstr>东莞分厂</vt:lpstr>
      <vt:lpstr>长沙分厂</vt:lpstr>
      <vt:lpstr>西安分厂</vt:lpstr>
      <vt:lpstr>桐乡分厂</vt:lpstr>
      <vt:lpstr>武汉分厂</vt:lpstr>
      <vt:lpstr>临沂分厂</vt:lpstr>
      <vt:lpstr>重庆分厂</vt:lpstr>
      <vt:lpstr>襄阳分厂</vt:lpstr>
      <vt:lpstr>镇江分厂</vt:lpstr>
      <vt:lpstr>送货地址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91534</dc:creator>
  <cp:lastModifiedBy>周文武</cp:lastModifiedBy>
  <dcterms:created xsi:type="dcterms:W3CDTF">2023-05-12T11:15:00Z</dcterms:created>
  <dcterms:modified xsi:type="dcterms:W3CDTF">2025-08-15T02:06:54Z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A5E768853FB34BE1B5C5B266F3B85444_12</vt:lpwstr>
  </property>
</Properties>
</file>